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3.xml" ContentType="application/vnd.openxmlformats-officedocument.drawing+xml"/>
  <Override PartName="/xl/worksheets/sheet3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05" tabRatio="881" firstSheet="1" activeTab="1"/>
  </bookViews>
  <sheets>
    <sheet name="Nimet" sheetId="1" state="hidden" r:id="rId1"/>
    <sheet name="MK la" sheetId="2" r:id="rId2"/>
    <sheet name="B la" sheetId="3" r:id="rId3"/>
    <sheet name="C la" sheetId="4" r:id="rId4"/>
    <sheet name="D" sheetId="5" r:id="rId5"/>
    <sheet name="50" sheetId="6" r:id="rId6"/>
    <sheet name="35" sheetId="7" r:id="rId7"/>
    <sheet name="MJ-12" sheetId="8" r:id="rId8"/>
    <sheet name="MJ-12 cup" sheetId="9" r:id="rId9"/>
    <sheet name="NJ-12" sheetId="10" r:id="rId10"/>
    <sheet name="NJ-12 cup" sheetId="11" r:id="rId11"/>
    <sheet name="14 A,B" sheetId="12" r:id="rId12"/>
    <sheet name="14 C,D" sheetId="13" r:id="rId13"/>
    <sheet name="14 cup" sheetId="14" r:id="rId14"/>
    <sheet name="17 A,B" sheetId="15" r:id="rId15"/>
    <sheet name="17 C,D" sheetId="16" r:id="rId16"/>
    <sheet name="17 cup" sheetId="17" r:id="rId17"/>
    <sheet name="NJ-17 A" sheetId="18" r:id="rId18"/>
    <sheet name="NJ-17 B" sheetId="19" r:id="rId19"/>
    <sheet name="14-17 (1-6)" sheetId="20" r:id="rId20"/>
    <sheet name="14-17 (7-10)" sheetId="21" r:id="rId21"/>
    <sheet name="Tas" sheetId="22" r:id="rId22"/>
    <sheet name="BC" sheetId="23" r:id="rId23"/>
    <sheet name="A su" sheetId="24" r:id="rId24"/>
    <sheet name="B su" sheetId="25" r:id="rId25"/>
    <sheet name="C su" sheetId="26" r:id="rId26"/>
    <sheet name="NK poolit" sheetId="27" r:id="rId27"/>
    <sheet name="NK" sheetId="28" r:id="rId28"/>
    <sheet name="MN" sheetId="29" r:id="rId29"/>
    <sheet name="MK A,B" sheetId="30" r:id="rId30"/>
    <sheet name="MK C,D" sheetId="31" r:id="rId31"/>
    <sheet name="MK E,F" sheetId="32" r:id="rId32"/>
    <sheet name="MK G,H" sheetId="33" r:id="rId33"/>
    <sheet name="MK cup" sheetId="34" r:id="rId34"/>
    <sheet name="cup32" sheetId="35" state="hidden" r:id="rId35"/>
    <sheet name="cup16" sheetId="36" state="hidden" r:id="rId36"/>
    <sheet name="cup8" sheetId="37" state="hidden" r:id="rId37"/>
    <sheet name="Pool6" sheetId="38" state="hidden" r:id="rId38"/>
    <sheet name="Pool4" sheetId="39" state="hidden" r:id="rId39"/>
  </sheets>
  <definedNames>
    <definedName name="Db">'Nimet'!$A$2:$D$151</definedName>
    <definedName name="_xlnm.Print_Area" localSheetId="13">'14 cup'!$D$1:$J$16</definedName>
    <definedName name="_xlnm.Print_Area" localSheetId="16">'17 cup'!$D$1:$J$26</definedName>
    <definedName name="_xlnm.Print_Area" localSheetId="6">'35'!$D$1:$J$26</definedName>
    <definedName name="_xlnm.Print_Area" localSheetId="5">'50'!$D$1:$J$16</definedName>
    <definedName name="_xlnm.Print_Area" localSheetId="23">'A su'!$D$1:$J$46</definedName>
    <definedName name="_xlnm.Print_Area" localSheetId="2">'B la'!$D$1:$J$46</definedName>
    <definedName name="_xlnm.Print_Area" localSheetId="24">'B su'!$D$1:$J$46</definedName>
    <definedName name="_xlnm.Print_Area" localSheetId="22">'BC'!$D$1:$J$46</definedName>
    <definedName name="_xlnm.Print_Area" localSheetId="3">'C la'!$D$1:$J$46</definedName>
    <definedName name="_xlnm.Print_Area" localSheetId="25">'C su'!$D$1:$J$46</definedName>
    <definedName name="_xlnm.Print_Area" localSheetId="35">'cup16'!$D$1:$J$31</definedName>
    <definedName name="_xlnm.Print_Area" localSheetId="34">'cup32'!$D$1:$J$51</definedName>
    <definedName name="_xlnm.Print_Area" localSheetId="36">'cup8'!$D$1:$J$21</definedName>
    <definedName name="_xlnm.Print_Area" localSheetId="4">'D'!$D$1:$J$26</definedName>
    <definedName name="_xlnm.Print_Area" localSheetId="8">'MJ-12 cup'!$D$1:$J$16</definedName>
    <definedName name="_xlnm.Print_Area" localSheetId="33">'MK cup'!$D$1:$J$26</definedName>
    <definedName name="_xlnm.Print_Area" localSheetId="1">'MK la'!$D$1:$J$46</definedName>
    <definedName name="_xlnm.Print_Area" localSheetId="28">'MN'!$D$1:$J$46</definedName>
    <definedName name="_xlnm.Print_Area" localSheetId="0">'Nimet'!$A$1:$D$251</definedName>
    <definedName name="_xlnm.Print_Area" localSheetId="10">'NJ-12 cup'!$D$1:$J$16</definedName>
    <definedName name="_xlnm.Print_Area" localSheetId="17">'NJ-17 A'!$C$1:$AM$38</definedName>
    <definedName name="_xlnm.Print_Area" localSheetId="18">'NJ-17 B'!$C$1:$AM$38</definedName>
    <definedName name="_xlnm.Print_Area" localSheetId="27">'NK'!$D$1:$J$16</definedName>
    <definedName name="_xlnm.Print_Area" localSheetId="38">'Pool4'!$C$1:$AM$25</definedName>
    <definedName name="_xlnm.Print_Area" localSheetId="37">'Pool6'!$C$1:$AM$38</definedName>
    <definedName name="_xlnm.Print_Area" localSheetId="21">'Tas'!$D$1:$J$48</definedName>
    <definedName name="_xlnm.Print_Titles" localSheetId="0">'Nimet'!$1:$1</definedName>
  </definedNames>
  <calcPr fullCalcOnLoad="1"/>
</workbook>
</file>

<file path=xl/sharedStrings.xml><?xml version="1.0" encoding="utf-8"?>
<sst xmlns="http://schemas.openxmlformats.org/spreadsheetml/2006/main" count="2597" uniqueCount="480">
  <si>
    <t>Ottelut</t>
  </si>
  <si>
    <t>Erät</t>
  </si>
  <si>
    <t>Sij.</t>
  </si>
  <si>
    <t>1. kierros</t>
  </si>
  <si>
    <t>1-5</t>
  </si>
  <si>
    <t>2-4</t>
  </si>
  <si>
    <t>3-6</t>
  </si>
  <si>
    <t>2. kierros</t>
  </si>
  <si>
    <t>1-4</t>
  </si>
  <si>
    <t>2-6</t>
  </si>
  <si>
    <t>3-5</t>
  </si>
  <si>
    <t>3. kierros</t>
  </si>
  <si>
    <t>1-3</t>
  </si>
  <si>
    <t>2-5</t>
  </si>
  <si>
    <t>4-6</t>
  </si>
  <si>
    <t>4. kierros</t>
  </si>
  <si>
    <t>1-6</t>
  </si>
  <si>
    <t>2-3</t>
  </si>
  <si>
    <t>4-5</t>
  </si>
  <si>
    <t>5. kierros</t>
  </si>
  <si>
    <t>1-2</t>
  </si>
  <si>
    <t>3-4</t>
  </si>
  <si>
    <t>5-6</t>
  </si>
  <si>
    <t>Seura</t>
  </si>
  <si>
    <t>Nimi</t>
  </si>
  <si>
    <t>Nimi, Seura</t>
  </si>
  <si>
    <t>Järj: KoKu, SeSi</t>
  </si>
  <si>
    <t>-</t>
  </si>
  <si>
    <t>Ottelujärjestys:</t>
  </si>
  <si>
    <t>Nro</t>
  </si>
  <si>
    <t>1.</t>
  </si>
  <si>
    <t>2.</t>
  </si>
  <si>
    <t>3.</t>
  </si>
  <si>
    <t>Pooli A</t>
  </si>
  <si>
    <t>ERÄT</t>
  </si>
  <si>
    <t>OTTELU</t>
  </si>
  <si>
    <t>Pohjanmaa GP 26.-27.10.2002</t>
  </si>
  <si>
    <t>Janne Tiilikka</t>
  </si>
  <si>
    <t>Vana</t>
  </si>
  <si>
    <t>Tuomo Sihvonen</t>
  </si>
  <si>
    <t>Pasi Laine</t>
  </si>
  <si>
    <t>HäKi</t>
  </si>
  <si>
    <t>Miika Nuutinen</t>
  </si>
  <si>
    <t>Jukka Filen</t>
  </si>
  <si>
    <t>Olli Tiainen</t>
  </si>
  <si>
    <t>TuPy</t>
  </si>
  <si>
    <t>Niklas Taanila</t>
  </si>
  <si>
    <t>Jannika Oksanen</t>
  </si>
  <si>
    <t>TIP-70</t>
  </si>
  <si>
    <t>Hanna Nyberg</t>
  </si>
  <si>
    <t>Teemu Oinas</t>
  </si>
  <si>
    <t>OPT-86</t>
  </si>
  <si>
    <t>Mikko Vuoti</t>
  </si>
  <si>
    <t>Seppo Hiltunen</t>
  </si>
  <si>
    <t>Tuomas Perkkiö</t>
  </si>
  <si>
    <t>Kullervo Haapalainen</t>
  </si>
  <si>
    <t>Eino Määttä</t>
  </si>
  <si>
    <t>Samppa Kauppila</t>
  </si>
  <si>
    <t>Heikki Muikku</t>
  </si>
  <si>
    <t>Jani Anttila</t>
  </si>
  <si>
    <t>Markus Perkkiö</t>
  </si>
  <si>
    <t>Jari Kairamo</t>
  </si>
  <si>
    <t>Raimo Virtanen</t>
  </si>
  <si>
    <t>Esa Miettinen</t>
  </si>
  <si>
    <t>KuPTS</t>
  </si>
  <si>
    <t>Miko Haarala</t>
  </si>
  <si>
    <t>Toni Viertomanner</t>
  </si>
  <si>
    <t>Henrika Punnonen</t>
  </si>
  <si>
    <t>Petter Punnonen</t>
  </si>
  <si>
    <t>Kari Punnonen</t>
  </si>
  <si>
    <t>Jouni Nousiainen</t>
  </si>
  <si>
    <t>Jyri Pulkkinen</t>
  </si>
  <si>
    <t>Sanna Pelli</t>
  </si>
  <si>
    <t>PT-Espoo</t>
  </si>
  <si>
    <t>Dmitry Vyskubov</t>
  </si>
  <si>
    <t>Alexey Vyskubov</t>
  </si>
  <si>
    <t>Pauli Hietikko</t>
  </si>
  <si>
    <t>Toni Soine</t>
  </si>
  <si>
    <t>Samuli Soine</t>
  </si>
  <si>
    <t>Jani Jormanainen</t>
  </si>
  <si>
    <t>Sampo Hallapää</t>
  </si>
  <si>
    <t>Lasse Vimpari</t>
  </si>
  <si>
    <t>YNM</t>
  </si>
  <si>
    <t>Markus Myllärinen</t>
  </si>
  <si>
    <t>Por-83</t>
  </si>
  <si>
    <t>Mika Myllärinen</t>
  </si>
  <si>
    <t>Jancarlo Rodriguez</t>
  </si>
  <si>
    <t>André Rodriguez</t>
  </si>
  <si>
    <t>Jaime Rodriguez</t>
  </si>
  <si>
    <t>Sofia Engman</t>
  </si>
  <si>
    <t>MBF</t>
  </si>
  <si>
    <t>Johan Engman</t>
  </si>
  <si>
    <t>Milla-Mari Vastavuo</t>
  </si>
  <si>
    <t>Mikko Frejborg</t>
  </si>
  <si>
    <t>Ilkka Saarnilehto</t>
  </si>
  <si>
    <t>Paju Eriksson</t>
  </si>
  <si>
    <t>Peter Eriksson</t>
  </si>
  <si>
    <t>Pihla Eriksson</t>
  </si>
  <si>
    <t>Pinja Eriksson</t>
  </si>
  <si>
    <t>Roni Kantola</t>
  </si>
  <si>
    <t>TuKa</t>
  </si>
  <si>
    <t>Roope Kantola</t>
  </si>
  <si>
    <t>Mikko Kantola</t>
  </si>
  <si>
    <t>Mika Tuomola</t>
  </si>
  <si>
    <t>PT-75</t>
  </si>
  <si>
    <t>Antti Jokinen</t>
  </si>
  <si>
    <t>Juha Rossi</t>
  </si>
  <si>
    <t>Otto Tennilä</t>
  </si>
  <si>
    <t>Tapani Hagelberg</t>
  </si>
  <si>
    <t>Tim Olsbo</t>
  </si>
  <si>
    <t>PuPy</t>
  </si>
  <si>
    <t>Esa Kallio</t>
  </si>
  <si>
    <t>Aleksi Hyttinen</t>
  </si>
  <si>
    <t>JPT</t>
  </si>
  <si>
    <t>Janette Penttilä</t>
  </si>
  <si>
    <t>TuTo</t>
  </si>
  <si>
    <t>Joanna Penttilä</t>
  </si>
  <si>
    <t>Tomi Penttilä</t>
  </si>
  <si>
    <t>Mari Marks</t>
  </si>
  <si>
    <t>Nomme SK</t>
  </si>
  <si>
    <t>Heidi Maiberg</t>
  </si>
  <si>
    <t>Cathy-Liis Suurkivi</t>
  </si>
  <si>
    <t>Johanna Christjanson</t>
  </si>
  <si>
    <t>Ville Julin</t>
  </si>
  <si>
    <t>SeSi</t>
  </si>
  <si>
    <t>Jukka Julin</t>
  </si>
  <si>
    <t>Alpo Ojala</t>
  </si>
  <si>
    <t>Topi Latukka</t>
  </si>
  <si>
    <t>Tuomas Kallinki</t>
  </si>
  <si>
    <t>Juhani Suvanto</t>
  </si>
  <si>
    <t>Jukka Kalliokoski</t>
  </si>
  <si>
    <t>Martti Kangas</t>
  </si>
  <si>
    <t>Pentti Olah</t>
  </si>
  <si>
    <t>Stefan Spies</t>
  </si>
  <si>
    <t>Sakari Kauranen</t>
  </si>
  <si>
    <t>KoKu</t>
  </si>
  <si>
    <t>Tommy Alén</t>
  </si>
  <si>
    <t>Bo-Eric Herrgård</t>
  </si>
  <si>
    <t>Mats Stenfors</t>
  </si>
  <si>
    <t>Pekka Övermark</t>
  </si>
  <si>
    <t>Juhani Ala-Hukkala</t>
  </si>
  <si>
    <t>Bertel Blomqvist</t>
  </si>
  <si>
    <t>Heimo Ikonen</t>
  </si>
  <si>
    <t>Pohjanmaa GP 28.-29.10.2006</t>
  </si>
  <si>
    <t>MK la</t>
  </si>
  <si>
    <t>MK-B la</t>
  </si>
  <si>
    <t>MK-C la</t>
  </si>
  <si>
    <t>IK-50</t>
  </si>
  <si>
    <t>Pooli B</t>
  </si>
  <si>
    <t>Pooli C</t>
  </si>
  <si>
    <t>Pooli D</t>
  </si>
  <si>
    <t>MJ-14</t>
  </si>
  <si>
    <t>MJ-17</t>
  </si>
  <si>
    <t>Tasoitus</t>
  </si>
  <si>
    <t>C</t>
  </si>
  <si>
    <t>D</t>
  </si>
  <si>
    <t>B</t>
  </si>
  <si>
    <t>V</t>
  </si>
  <si>
    <t>A</t>
  </si>
  <si>
    <t>BC-np</t>
  </si>
  <si>
    <t>NK</t>
  </si>
  <si>
    <t>MN</t>
  </si>
  <si>
    <t>MK</t>
  </si>
  <si>
    <t>Pooli E</t>
  </si>
  <si>
    <t>Pooli F</t>
  </si>
  <si>
    <t>Pooli G</t>
  </si>
  <si>
    <t>Pooli H</t>
  </si>
  <si>
    <t>MK cup</t>
  </si>
  <si>
    <t>MJ-17 cup</t>
  </si>
  <si>
    <t>MK-A</t>
  </si>
  <si>
    <t>MK-B</t>
  </si>
  <si>
    <t>MK-C</t>
  </si>
  <si>
    <t>KLO 16.00</t>
  </si>
  <si>
    <t>KLO 10.00</t>
  </si>
  <si>
    <t>KLO 15.00</t>
  </si>
  <si>
    <t>MK-D</t>
  </si>
  <si>
    <t>KLO 12.00</t>
  </si>
  <si>
    <t>IK-35</t>
  </si>
  <si>
    <t>MJ-12</t>
  </si>
  <si>
    <t>MJ-12 CUP</t>
  </si>
  <si>
    <t>MJ-14 CUP</t>
  </si>
  <si>
    <t>KLO 11.00</t>
  </si>
  <si>
    <t>TASOITUS-LUOKKAAN VOI ILMOITTAUTUA KLO 15.00 ASTI !!!</t>
  </si>
  <si>
    <t>KLO 17.00</t>
  </si>
  <si>
    <t>KLO 13.00</t>
  </si>
  <si>
    <t>KLO 14.00</t>
  </si>
  <si>
    <t>Henrik Wennman</t>
  </si>
  <si>
    <t>Iida Myllärinen</t>
  </si>
  <si>
    <t>NJ-12</t>
  </si>
  <si>
    <t>NJ-12 CUP</t>
  </si>
  <si>
    <t>NJ-14,17 sijat 1-6</t>
  </si>
  <si>
    <t>DJK Schweinfurt</t>
  </si>
  <si>
    <t>W.O.</t>
  </si>
  <si>
    <t>3,7,8</t>
  </si>
  <si>
    <t>9,5,5</t>
  </si>
  <si>
    <t>8,7,-8,4</t>
  </si>
  <si>
    <t>11,5,8</t>
  </si>
  <si>
    <t>7,3,4</t>
  </si>
  <si>
    <t>6,5,5</t>
  </si>
  <si>
    <t>-5,10,6,9</t>
  </si>
  <si>
    <t>10,-8,-3,8,8</t>
  </si>
  <si>
    <t>6,4,8</t>
  </si>
  <si>
    <t>7,3,3</t>
  </si>
  <si>
    <t>2,9,-4,8</t>
  </si>
  <si>
    <t>-11,2,10,-6,11</t>
  </si>
  <si>
    <t>5,7,9</t>
  </si>
  <si>
    <t>-11,3,10,9</t>
  </si>
  <si>
    <t>4,7,7</t>
  </si>
  <si>
    <t>8,-8,7,3</t>
  </si>
  <si>
    <t>6,11,-1,6</t>
  </si>
  <si>
    <t>8,7,2</t>
  </si>
  <si>
    <t>9,6,-7,-8,4</t>
  </si>
  <si>
    <t>10,9,-9,2</t>
  </si>
  <si>
    <t>-8,8,-9,6,8</t>
  </si>
  <si>
    <t>4,6,7</t>
  </si>
  <si>
    <t>8,3,-9,9</t>
  </si>
  <si>
    <t>7,10,10</t>
  </si>
  <si>
    <t>8,8,8</t>
  </si>
  <si>
    <t>W.O:</t>
  </si>
  <si>
    <t>3,2,3</t>
  </si>
  <si>
    <t>Victoria Sitnik</t>
  </si>
  <si>
    <t>-9,6,5,-9,4</t>
  </si>
  <si>
    <t>11,8,-8,8</t>
  </si>
  <si>
    <t>7,10,2</t>
  </si>
  <si>
    <t>-5,7,5,-6,8</t>
  </si>
  <si>
    <t>-7,5,-8,8,9</t>
  </si>
  <si>
    <t>9,2,10</t>
  </si>
  <si>
    <t>9,4,6</t>
  </si>
  <si>
    <t>6,4,5</t>
  </si>
  <si>
    <t>6,2,2</t>
  </si>
  <si>
    <t>-9,-8,6,4,7</t>
  </si>
  <si>
    <t>-6,6,10,7</t>
  </si>
  <si>
    <t>10,-6,9,9</t>
  </si>
  <si>
    <t>2,3,6</t>
  </si>
  <si>
    <t>9,7,7</t>
  </si>
  <si>
    <t>12,11,12</t>
  </si>
  <si>
    <t>7,-8,1,7</t>
  </si>
  <si>
    <t>8,-9,7,8</t>
  </si>
  <si>
    <t>3,1,8</t>
  </si>
  <si>
    <t>8,8,1</t>
  </si>
  <si>
    <t>12,4,10</t>
  </si>
  <si>
    <t>-9,11,8,9</t>
  </si>
  <si>
    <t>9,6,10</t>
  </si>
  <si>
    <t>12,3,9</t>
  </si>
  <si>
    <t>-9,3,4,7</t>
  </si>
  <si>
    <t>-7,9,5,5</t>
  </si>
  <si>
    <t>9,6,6</t>
  </si>
  <si>
    <t>-6,9,10,-9,7</t>
  </si>
  <si>
    <t>5,3,6</t>
  </si>
  <si>
    <t>5,3,1</t>
  </si>
  <si>
    <t>4,6,2</t>
  </si>
  <si>
    <t>5,9,-8,6</t>
  </si>
  <si>
    <t>3,6,8</t>
  </si>
  <si>
    <t>Johanna Christjansson</t>
  </si>
  <si>
    <t>7,8,9</t>
  </si>
  <si>
    <t>1,5,2</t>
  </si>
  <si>
    <t>-8,-2,9,5,4</t>
  </si>
  <si>
    <t>-9,7,-12,5,8</t>
  </si>
  <si>
    <t>Punnonen</t>
  </si>
  <si>
    <t>Eriksson</t>
  </si>
  <si>
    <t>6,4,5,</t>
  </si>
  <si>
    <t>Christjansson</t>
  </si>
  <si>
    <t>1,-6,2,7</t>
  </si>
  <si>
    <t>-10,8,8,7</t>
  </si>
  <si>
    <t>-5,4,1,9</t>
  </si>
  <si>
    <t>Maiberg</t>
  </si>
  <si>
    <t>8,9,4</t>
  </si>
  <si>
    <t>Vastavuo</t>
  </si>
  <si>
    <t>Suurkivi</t>
  </si>
  <si>
    <t>6,5,3</t>
  </si>
  <si>
    <t>-9,5,9,-8,13</t>
  </si>
  <si>
    <t>9,5,8</t>
  </si>
  <si>
    <t>0,-5,8,10</t>
  </si>
  <si>
    <t>5,7,-10,9</t>
  </si>
  <si>
    <t>7,3,7</t>
  </si>
  <si>
    <t>-4,7,5,4</t>
  </si>
  <si>
    <t>7,-8,5,5</t>
  </si>
  <si>
    <t>-4,-6,9,5,6</t>
  </si>
  <si>
    <t>-12,9,6,9</t>
  </si>
  <si>
    <t>5,6,5</t>
  </si>
  <si>
    <t>9,-11,11,10</t>
  </si>
  <si>
    <t>-9,5,5,7</t>
  </si>
  <si>
    <t>9,7,6</t>
  </si>
  <si>
    <t>6,6,5</t>
  </si>
  <si>
    <t>11,9,11</t>
  </si>
  <si>
    <t>5,7,-12,11</t>
  </si>
  <si>
    <t>2,11,-9,8</t>
  </si>
  <si>
    <t>10,9,9</t>
  </si>
  <si>
    <t>-7,7,7,-7,8</t>
  </si>
  <si>
    <t>-10,3,6,8</t>
  </si>
  <si>
    <t>-6,4,-10,13,4</t>
  </si>
  <si>
    <t>7,11,7</t>
  </si>
  <si>
    <t>6,-7,8,-3,8</t>
  </si>
  <si>
    <t>6,8,8</t>
  </si>
  <si>
    <t>8,4,10</t>
  </si>
  <si>
    <t>3,8,-8,9</t>
  </si>
  <si>
    <t>3,8,4</t>
  </si>
  <si>
    <t>-9,8,7,4</t>
  </si>
  <si>
    <t>8,-9,10,4</t>
  </si>
  <si>
    <t>8,2,5</t>
  </si>
  <si>
    <t>8,4,6</t>
  </si>
  <si>
    <t>7,1,6</t>
  </si>
  <si>
    <t>6,8,-6,5</t>
  </si>
  <si>
    <t>6,8,5</t>
  </si>
  <si>
    <t>-7,12,6,6</t>
  </si>
  <si>
    <t>4,6,3</t>
  </si>
  <si>
    <t>-9,7,-9,4,3</t>
  </si>
  <si>
    <t>9,3,14</t>
  </si>
  <si>
    <t>-8,7,17,-8,3</t>
  </si>
  <si>
    <t>-12,8,18,2</t>
  </si>
  <si>
    <t>-9,6,11,8</t>
  </si>
  <si>
    <t>1,-7,-8,3,9</t>
  </si>
  <si>
    <t>7,4,3</t>
  </si>
  <si>
    <t>8,-6,10,6</t>
  </si>
  <si>
    <t>5,-7,7,-9,11</t>
  </si>
  <si>
    <t>9,9,2</t>
  </si>
  <si>
    <t>8,4,3</t>
  </si>
  <si>
    <t>-13,4,2,5</t>
  </si>
  <si>
    <t>11,1,8</t>
  </si>
  <si>
    <t>6,6,-6,9</t>
  </si>
  <si>
    <t>3,9,9</t>
  </si>
  <si>
    <t>7,-8,6,8</t>
  </si>
  <si>
    <t>2,8,-8,7,7</t>
  </si>
  <si>
    <t>10,10,-6,7</t>
  </si>
  <si>
    <t>9,0,8</t>
  </si>
  <si>
    <t>6,6,-3,7</t>
  </si>
  <si>
    <t>8,7,5</t>
  </si>
  <si>
    <t>6,3,7</t>
  </si>
  <si>
    <t>-9,6,8,4</t>
  </si>
  <si>
    <t>1,0,0</t>
  </si>
  <si>
    <t>-7,8,7,5</t>
  </si>
  <si>
    <t>5,-8,6,3</t>
  </si>
  <si>
    <t>2,8,-8,-7,7</t>
  </si>
  <si>
    <t>9,10,-7,-8,7</t>
  </si>
  <si>
    <t>5,3,8</t>
  </si>
  <si>
    <t>5,6,12</t>
  </si>
  <si>
    <t>2,6,4</t>
  </si>
  <si>
    <t>6,-9,4,9</t>
  </si>
  <si>
    <t>w.o.</t>
  </si>
  <si>
    <t>3,-7,2,9</t>
  </si>
  <si>
    <t>7,10,9</t>
  </si>
  <si>
    <t>9,10,-10,12</t>
  </si>
  <si>
    <t>4,9,6</t>
  </si>
  <si>
    <t>7,8,-6,-1,6</t>
  </si>
  <si>
    <t>-7,9,8,2</t>
  </si>
  <si>
    <t>8,-9,-7,11,8</t>
  </si>
  <si>
    <t>8,12,-10,9</t>
  </si>
  <si>
    <t>9,10,11</t>
  </si>
  <si>
    <t>7,4,-8,8</t>
  </si>
  <si>
    <t>6,11,6</t>
  </si>
  <si>
    <t>5,6,-9,9</t>
  </si>
  <si>
    <t>11,6,6</t>
  </si>
  <si>
    <t>10,-7,-11,7,5</t>
  </si>
  <si>
    <t>6,-8,8,6</t>
  </si>
  <si>
    <t>-9,2,11,-12,10</t>
  </si>
  <si>
    <t>9,6,9</t>
  </si>
  <si>
    <t>3,7,4</t>
  </si>
  <si>
    <t>7,9,2</t>
  </si>
  <si>
    <t>-14,8,9,10</t>
  </si>
  <si>
    <t>6,5,10</t>
  </si>
  <si>
    <t>2,5,-10,7</t>
  </si>
  <si>
    <t>7,-9,5,-10,6</t>
  </si>
  <si>
    <t>-9,11,13,8</t>
  </si>
  <si>
    <t>NJ-14,17 sijat 7-10</t>
  </si>
  <si>
    <t>Viktoria Sitnik</t>
  </si>
  <si>
    <t>Penttilä</t>
  </si>
  <si>
    <t>3,6,2</t>
  </si>
  <si>
    <t>1,2,6</t>
  </si>
  <si>
    <t>17,-9,-7,8,1</t>
  </si>
  <si>
    <t>Sitnik</t>
  </si>
  <si>
    <t>2,-7,13,8</t>
  </si>
  <si>
    <t>5,-12,8,-6,7</t>
  </si>
  <si>
    <t>9,10,-11,8</t>
  </si>
  <si>
    <t>8,3,9</t>
  </si>
  <si>
    <t>3,6,6</t>
  </si>
  <si>
    <t>8,8,4</t>
  </si>
  <si>
    <t>6,-9,7,5</t>
  </si>
  <si>
    <t>10,11,4</t>
  </si>
  <si>
    <t>4,7,-9,3</t>
  </si>
  <si>
    <t>-8,-7,3,10,4</t>
  </si>
  <si>
    <t>6,-8,8,8</t>
  </si>
  <si>
    <t>-10,6,3,9</t>
  </si>
  <si>
    <t>8,6,-8,3</t>
  </si>
  <si>
    <t>11,9,6</t>
  </si>
  <si>
    <t>11,-6,8,6,9</t>
  </si>
  <si>
    <t>3,-4,4,8</t>
  </si>
  <si>
    <t>10,9,8</t>
  </si>
  <si>
    <t>7,-8,-8,14,6</t>
  </si>
  <si>
    <t>9,8,10</t>
  </si>
  <si>
    <t>5,7,-15,9</t>
  </si>
  <si>
    <t>3,1,-9,7</t>
  </si>
  <si>
    <t>-9,9,7,8</t>
  </si>
  <si>
    <t>5,6,-11,5</t>
  </si>
  <si>
    <t>4,3,-6,8</t>
  </si>
  <si>
    <t>12,11,-7,7</t>
  </si>
  <si>
    <t>-7,7,6,-8,9</t>
  </si>
  <si>
    <t>-6,3,7,8</t>
  </si>
  <si>
    <t>NJ-17</t>
  </si>
  <si>
    <t>-4,5,7,4</t>
  </si>
  <si>
    <t>-8,5,-3,5,8</t>
  </si>
  <si>
    <t>W.O</t>
  </si>
  <si>
    <t>11,11,-9,-8,4</t>
  </si>
  <si>
    <t>A1</t>
  </si>
  <si>
    <t>D2</t>
  </si>
  <si>
    <t>F2</t>
  </si>
  <si>
    <t>H1</t>
  </si>
  <si>
    <t>E1</t>
  </si>
  <si>
    <t>G2</t>
  </si>
  <si>
    <t>B2</t>
  </si>
  <si>
    <t>C1</t>
  </si>
  <si>
    <t>D1</t>
  </si>
  <si>
    <t>A2</t>
  </si>
  <si>
    <t>H2</t>
  </si>
  <si>
    <t>F1</t>
  </si>
  <si>
    <t>G1</t>
  </si>
  <si>
    <t>E2</t>
  </si>
  <si>
    <t>C2</t>
  </si>
  <si>
    <t>B1</t>
  </si>
  <si>
    <t>8,-11,6,8</t>
  </si>
  <si>
    <t>-7,8,5,-6,10</t>
  </si>
  <si>
    <t>9,-5,6,6</t>
  </si>
  <si>
    <t>11,8,7</t>
  </si>
  <si>
    <t>8,7,9</t>
  </si>
  <si>
    <t>8,7,7</t>
  </si>
  <si>
    <t>13,3,7</t>
  </si>
  <si>
    <t>8,2,4</t>
  </si>
  <si>
    <t>5,-10,5,6</t>
  </si>
  <si>
    <t>9,10</t>
  </si>
  <si>
    <t>8,-10,9,10</t>
  </si>
  <si>
    <t>4,6,4</t>
  </si>
  <si>
    <t>-6,3,8,8</t>
  </si>
  <si>
    <t>8,7,3</t>
  </si>
  <si>
    <t>8,8,10</t>
  </si>
  <si>
    <t>9,10,6</t>
  </si>
  <si>
    <t>-7,-3,7,8,11</t>
  </si>
  <si>
    <t>-8,7,11,5</t>
  </si>
  <si>
    <t>6,-9,9,6</t>
  </si>
  <si>
    <t>3,-9,-5,5,8</t>
  </si>
  <si>
    <t>13,8,9</t>
  </si>
  <si>
    <t>11,8,-7,-9,2</t>
  </si>
  <si>
    <t>11,3,4</t>
  </si>
  <si>
    <t>8,9,6</t>
  </si>
  <si>
    <t>10,7,7</t>
  </si>
  <si>
    <t>8,8,2</t>
  </si>
  <si>
    <t>3,5,11</t>
  </si>
  <si>
    <t>8,9,9</t>
  </si>
  <si>
    <t>9,4,-9,2</t>
  </si>
  <si>
    <t>-8,10,9,3</t>
  </si>
  <si>
    <t>7,8,-7,-8,11</t>
  </si>
  <si>
    <t>10,4,-8,4</t>
  </si>
  <si>
    <t>6,-7,5,10</t>
  </si>
  <si>
    <t>-9,10,4,4</t>
  </si>
  <si>
    <t>10,-4,7,-6,8</t>
  </si>
  <si>
    <t>12,9,-12,6</t>
  </si>
  <si>
    <t>9,-8,11,7</t>
  </si>
  <si>
    <t>7,11,-8,-12,7</t>
  </si>
  <si>
    <t>8,4,8</t>
  </si>
  <si>
    <t>-9,11,10,8</t>
  </si>
  <si>
    <t>8,10,8</t>
  </si>
  <si>
    <t>2,-5,9,-5,5</t>
  </si>
  <si>
    <t>-8,13,7,-8,5</t>
  </si>
  <si>
    <t>6,8,-7,11</t>
  </si>
  <si>
    <t>-8,8,6,8</t>
  </si>
  <si>
    <t>9,5,11</t>
  </si>
  <si>
    <t>3,9,5</t>
  </si>
  <si>
    <t>4,2,4</t>
  </si>
  <si>
    <t>4,-9,-5,6,8</t>
  </si>
  <si>
    <t>-15,7,10,5</t>
  </si>
  <si>
    <t>5,6,3</t>
  </si>
  <si>
    <t>-5,7,10,5</t>
  </si>
  <si>
    <t>-9,9,9,-9,6</t>
  </si>
  <si>
    <t>-6,4,5,9</t>
  </si>
  <si>
    <t>4,-5,3,6</t>
  </si>
  <si>
    <t>-7,8,-7,7,9</t>
  </si>
  <si>
    <t>7,-8,-5,8,7</t>
  </si>
  <si>
    <t>11,10,5</t>
  </si>
  <si>
    <t>8,8,6,-8,-9,9</t>
  </si>
  <si>
    <t>Johanna Christjansson, Nomme SK</t>
  </si>
  <si>
    <t>Otto Tennilä, PT-75</t>
  </si>
  <si>
    <t>Pinja Eriksson, MBF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</si>
</sst>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h/mm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6"/>
      <name val="Arial"/>
      <family val="2"/>
    </font>
    <font>
      <sz val="10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2" borderId="0" xfId="0" applyFont="1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2" borderId="0" xfId="0" applyFont="1" applyFill="1" applyBorder="1" applyAlignment="1">
      <alignment/>
    </xf>
    <xf numFmtId="49" fontId="6" fillId="0" borderId="8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9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0" fontId="0" fillId="0" borderId="1" xfId="0" applyNumberFormat="1" applyFont="1" applyBorder="1" applyAlignment="1" applyProtection="1">
      <alignment horizontal="center"/>
      <protection locked="0"/>
    </xf>
    <xf numFmtId="0" fontId="0" fillId="0" borderId="2" xfId="0" applyNumberFormat="1" applyFont="1" applyBorder="1" applyAlignment="1" applyProtection="1">
      <alignment horizontal="center"/>
      <protection locked="0"/>
    </xf>
    <xf numFmtId="0" fontId="0" fillId="0" borderId="12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2" borderId="5" xfId="0" applyNumberFormat="1" applyFont="1" applyFill="1" applyBorder="1" applyAlignment="1" applyProtection="1">
      <alignment/>
      <protection locked="0"/>
    </xf>
    <xf numFmtId="0" fontId="0" fillId="2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1" xfId="0" applyNumberFormat="1" applyFont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1" fillId="0" borderId="17" xfId="0" applyNumberFormat="1" applyFont="1" applyBorder="1" applyAlignment="1" applyProtection="1">
      <alignment/>
      <protection/>
    </xf>
    <xf numFmtId="0" fontId="1" fillId="0" borderId="7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Border="1" applyAlignment="1" applyProtection="1">
      <alignment/>
      <protection/>
    </xf>
    <xf numFmtId="0" fontId="1" fillId="0" borderId="2" xfId="0" applyNumberFormat="1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2" borderId="11" xfId="0" applyNumberFormat="1" applyFont="1" applyFill="1" applyBorder="1" applyAlignment="1" applyProtection="1">
      <alignment/>
      <protection locked="0"/>
    </xf>
    <xf numFmtId="0" fontId="0" fillId="2" borderId="2" xfId="0" applyNumberFormat="1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10" fillId="0" borderId="0" xfId="19" applyFont="1" applyAlignment="1">
      <alignment horizontal="center"/>
      <protection/>
    </xf>
    <xf numFmtId="0" fontId="10" fillId="0" borderId="0" xfId="0" applyFont="1" applyAlignment="1">
      <alignment/>
    </xf>
    <xf numFmtId="0" fontId="1" fillId="0" borderId="0" xfId="0" applyFont="1" applyAlignment="1">
      <alignment horizontal="right"/>
    </xf>
    <xf numFmtId="0" fontId="12" fillId="3" borderId="0" xfId="18" applyFont="1" applyFill="1" applyBorder="1" applyAlignment="1">
      <alignment horizontal="right"/>
      <protection/>
    </xf>
    <xf numFmtId="0" fontId="0" fillId="3" borderId="0" xfId="18" applyFont="1" applyFill="1" applyBorder="1">
      <alignment/>
      <protection/>
    </xf>
    <xf numFmtId="0" fontId="12" fillId="3" borderId="0" xfId="18" applyFont="1" applyFill="1" applyBorder="1">
      <alignment/>
      <protection/>
    </xf>
    <xf numFmtId="0" fontId="12" fillId="0" borderId="1" xfId="0" applyFont="1" applyBorder="1" applyAlignment="1">
      <alignment horizontal="left"/>
    </xf>
    <xf numFmtId="20" fontId="13" fillId="0" borderId="0" xfId="0" applyNumberFormat="1" applyFont="1" applyAlignment="1">
      <alignment/>
    </xf>
    <xf numFmtId="1" fontId="12" fillId="0" borderId="7" xfId="19" applyNumberFormat="1" applyFont="1" applyBorder="1" applyAlignment="1">
      <alignment horizontal="right"/>
      <protection/>
    </xf>
    <xf numFmtId="0" fontId="3" fillId="0" borderId="0" xfId="19" applyFont="1" applyAlignment="1">
      <alignment/>
      <protection/>
    </xf>
    <xf numFmtId="0" fontId="1" fillId="0" borderId="0" xfId="0" applyFont="1" applyBorder="1" applyAlignment="1">
      <alignment horizontal="right"/>
    </xf>
    <xf numFmtId="1" fontId="12" fillId="0" borderId="18" xfId="19" applyNumberFormat="1" applyFont="1" applyBorder="1" applyAlignment="1">
      <alignment/>
      <protection/>
    </xf>
    <xf numFmtId="1" fontId="12" fillId="0" borderId="0" xfId="19" applyNumberFormat="1" applyFont="1" applyAlignment="1">
      <alignment/>
      <protection/>
    </xf>
    <xf numFmtId="0" fontId="12" fillId="0" borderId="0" xfId="0" applyFont="1" applyAlignment="1">
      <alignment horizontal="right"/>
    </xf>
    <xf numFmtId="0" fontId="12" fillId="0" borderId="7" xfId="0" applyFont="1" applyBorder="1" applyAlignment="1">
      <alignment/>
    </xf>
    <xf numFmtId="1" fontId="12" fillId="0" borderId="7" xfId="19" applyNumberFormat="1" applyFont="1" applyBorder="1" applyAlignment="1">
      <alignment/>
      <protection/>
    </xf>
    <xf numFmtId="1" fontId="12" fillId="0" borderId="9" xfId="19" applyNumberFormat="1" applyFont="1" applyBorder="1" applyAlignment="1">
      <alignment/>
      <protection/>
    </xf>
    <xf numFmtId="0" fontId="12" fillId="0" borderId="7" xfId="0" applyFont="1" applyBorder="1" applyAlignment="1">
      <alignment horizontal="right"/>
    </xf>
    <xf numFmtId="0" fontId="12" fillId="0" borderId="1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1" fontId="12" fillId="0" borderId="0" xfId="19" applyNumberFormat="1" applyFont="1" applyBorder="1" applyAlignment="1">
      <alignment/>
      <protection/>
    </xf>
    <xf numFmtId="20" fontId="3" fillId="0" borderId="7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1" fontId="12" fillId="0" borderId="0" xfId="19" applyNumberFormat="1" applyFont="1" applyBorder="1" applyAlignment="1">
      <alignment horizontal="right"/>
      <protection/>
    </xf>
    <xf numFmtId="0" fontId="0" fillId="0" borderId="1" xfId="0" applyBorder="1" applyAlignment="1">
      <alignment/>
    </xf>
    <xf numFmtId="1" fontId="3" fillId="0" borderId="7" xfId="19" applyNumberFormat="1" applyFont="1" applyBorder="1" applyAlignment="1">
      <alignment/>
      <protection/>
    </xf>
    <xf numFmtId="0" fontId="8" fillId="0" borderId="0" xfId="0" applyFont="1" applyAlignment="1">
      <alignment/>
    </xf>
    <xf numFmtId="1" fontId="1" fillId="0" borderId="0" xfId="19" applyNumberFormat="1" applyFont="1" applyBorder="1" applyAlignment="1">
      <alignment horizontal="right"/>
      <protection/>
    </xf>
    <xf numFmtId="0" fontId="0" fillId="0" borderId="7" xfId="19" applyFont="1" applyBorder="1" applyAlignment="1">
      <alignment horizontal="center"/>
      <protection/>
    </xf>
    <xf numFmtId="0" fontId="12" fillId="0" borderId="0" xfId="19" applyFont="1" applyAlignment="1">
      <alignment horizontal="center"/>
      <protection/>
    </xf>
    <xf numFmtId="0" fontId="12" fillId="0" borderId="0" xfId="19" applyFont="1" applyAlignment="1">
      <alignment horizontal="right"/>
      <protection/>
    </xf>
    <xf numFmtId="0" fontId="12" fillId="0" borderId="7" xfId="19" applyFont="1" applyBorder="1" applyAlignment="1">
      <alignment/>
      <protection/>
    </xf>
    <xf numFmtId="0" fontId="0" fillId="0" borderId="7" xfId="0" applyBorder="1" applyAlignment="1">
      <alignment/>
    </xf>
    <xf numFmtId="0" fontId="0" fillId="0" borderId="0" xfId="0" applyAlignment="1">
      <alignment horizontal="right"/>
    </xf>
    <xf numFmtId="0" fontId="0" fillId="0" borderId="9" xfId="19" applyFont="1" applyBorder="1" applyAlignment="1">
      <alignment horizontal="center"/>
      <protection/>
    </xf>
    <xf numFmtId="20" fontId="3" fillId="0" borderId="0" xfId="0" applyNumberFormat="1" applyFont="1" applyAlignment="1">
      <alignment/>
    </xf>
    <xf numFmtId="1" fontId="12" fillId="0" borderId="9" xfId="19" applyNumberFormat="1" applyFont="1" applyBorder="1" applyAlignment="1">
      <alignment horizontal="right"/>
      <protection/>
    </xf>
    <xf numFmtId="1" fontId="12" fillId="0" borderId="1" xfId="19" applyNumberFormat="1" applyFont="1" applyBorder="1" applyAlignment="1">
      <alignment/>
      <protection/>
    </xf>
    <xf numFmtId="1" fontId="8" fillId="0" borderId="0" xfId="19" applyNumberFormat="1" applyFont="1" applyBorder="1" applyAlignment="1">
      <alignment/>
      <protection/>
    </xf>
    <xf numFmtId="1" fontId="12" fillId="0" borderId="11" xfId="19" applyNumberFormat="1" applyFont="1" applyBorder="1" applyAlignment="1">
      <alignment/>
      <protection/>
    </xf>
    <xf numFmtId="1" fontId="12" fillId="0" borderId="17" xfId="19" applyNumberFormat="1" applyFont="1" applyBorder="1" applyAlignment="1">
      <alignment/>
      <protection/>
    </xf>
    <xf numFmtId="0" fontId="0" fillId="0" borderId="0" xfId="19" applyFont="1" applyAlignment="1">
      <alignment horizontal="center"/>
      <protection/>
    </xf>
    <xf numFmtId="0" fontId="13" fillId="0" borderId="0" xfId="19" applyFont="1" applyBorder="1" applyAlignment="1">
      <alignment horizontal="left"/>
      <protection/>
    </xf>
    <xf numFmtId="0" fontId="0" fillId="0" borderId="0" xfId="19" applyFont="1" applyBorder="1" applyAlignment="1">
      <alignment horizontal="center"/>
      <protection/>
    </xf>
    <xf numFmtId="0" fontId="12" fillId="0" borderId="0" xfId="19" applyFont="1" applyBorder="1" applyAlignment="1">
      <alignment horizontal="left"/>
      <protection/>
    </xf>
    <xf numFmtId="0" fontId="0" fillId="0" borderId="0" xfId="19" applyFont="1" applyBorder="1">
      <alignment/>
      <protection/>
    </xf>
    <xf numFmtId="0" fontId="0" fillId="0" borderId="0" xfId="19" applyFont="1">
      <alignment/>
      <protection/>
    </xf>
    <xf numFmtId="0" fontId="12" fillId="0" borderId="0" xfId="19" applyFont="1" applyBorder="1" applyAlignment="1">
      <alignment horizontal="right"/>
      <protection/>
    </xf>
    <xf numFmtId="0" fontId="12" fillId="0" borderId="0" xfId="19" applyFont="1" applyAlignment="1">
      <alignment horizontal="left"/>
      <protection/>
    </xf>
    <xf numFmtId="49" fontId="0" fillId="0" borderId="8" xfId="0" applyNumberFormat="1" applyFont="1" applyBorder="1" applyAlignment="1" applyProtection="1">
      <alignment horizontal="center"/>
      <protection locked="0"/>
    </xf>
    <xf numFmtId="49" fontId="0" fillId="0" borderId="9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7" xfId="0" applyNumberFormat="1" applyFont="1" applyBorder="1" applyAlignment="1" applyProtection="1">
      <alignment horizontal="center"/>
      <protection locked="0"/>
    </xf>
    <xf numFmtId="0" fontId="0" fillId="0" borderId="1" xfId="0" applyNumberFormat="1" applyFont="1" applyBorder="1" applyAlignment="1" applyProtection="1" quotePrefix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0">
    <cellStyle name="Normal" xfId="0"/>
    <cellStyle name="Followed Hyperlink" xfId="15"/>
    <cellStyle name="Comma" xfId="16"/>
    <cellStyle name="Hyperlink" xfId="17"/>
    <cellStyle name="Normaali_Mj-12" xfId="18"/>
    <cellStyle name="Normaali_Mj-17joukkue98" xfId="19"/>
    <cellStyle name="Percent" xfId="20"/>
    <cellStyle name="Comma [0]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30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0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19250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252"/>
  <sheetViews>
    <sheetView showGridLines="0" showRowColHeaders="0" zoomScale="75" zoomScaleNormal="75" workbookViewId="0" topLeftCell="A1">
      <pane ySplit="1" topLeftCell="BM79" activePane="bottomLeft" state="frozen"/>
      <selection pane="topLeft" activeCell="F5" sqref="F5"/>
      <selection pane="bottomLeft" activeCell="B88" sqref="B88"/>
    </sheetView>
  </sheetViews>
  <sheetFormatPr defaultColWidth="9.140625" defaultRowHeight="12.75"/>
  <cols>
    <col min="1" max="1" width="4.57421875" style="0" customWidth="1"/>
    <col min="2" max="2" width="49.8515625" style="0" customWidth="1"/>
    <col min="4" max="4" width="50.421875" style="0" customWidth="1"/>
  </cols>
  <sheetData>
    <row r="1" spans="1:6" ht="15">
      <c r="A1" s="113" t="s">
        <v>29</v>
      </c>
      <c r="B1" s="113" t="s">
        <v>24</v>
      </c>
      <c r="C1" s="113" t="s">
        <v>23</v>
      </c>
      <c r="D1" s="113" t="s">
        <v>25</v>
      </c>
      <c r="E1" s="114"/>
      <c r="F1" s="114"/>
    </row>
    <row r="2" spans="1:6" ht="12.75">
      <c r="A2" s="114">
        <v>1</v>
      </c>
      <c r="B2" s="117" t="s">
        <v>37</v>
      </c>
      <c r="C2" s="117" t="s">
        <v>38</v>
      </c>
      <c r="D2" s="114" t="str">
        <f aca="true" t="shared" si="0" ref="D2:D10">IF(B2="","",CONCATENATE(B2,", ",C2))</f>
        <v>Janne Tiilikka, Vana</v>
      </c>
      <c r="E2" s="114"/>
      <c r="F2" s="114"/>
    </row>
    <row r="3" spans="1:6" ht="12.75">
      <c r="A3" s="114">
        <v>2</v>
      </c>
      <c r="B3" s="117" t="s">
        <v>186</v>
      </c>
      <c r="C3" s="117" t="s">
        <v>38</v>
      </c>
      <c r="D3" s="114" t="str">
        <f t="shared" si="0"/>
        <v>Henrik Wennman, Vana</v>
      </c>
      <c r="E3" s="114"/>
      <c r="F3" s="114"/>
    </row>
    <row r="4" spans="1:6" ht="12.75">
      <c r="A4" s="114">
        <v>3</v>
      </c>
      <c r="B4" s="117" t="s">
        <v>39</v>
      </c>
      <c r="C4" s="117" t="s">
        <v>38</v>
      </c>
      <c r="D4" s="114" t="str">
        <f t="shared" si="0"/>
        <v>Tuomo Sihvonen, Vana</v>
      </c>
      <c r="E4" s="114"/>
      <c r="F4" s="114"/>
    </row>
    <row r="5" spans="1:6" ht="12.75">
      <c r="A5" s="114">
        <v>4</v>
      </c>
      <c r="B5" s="117"/>
      <c r="C5" s="117">
        <v>1</v>
      </c>
      <c r="D5" s="114">
        <f t="shared" si="0"/>
      </c>
      <c r="E5" s="114"/>
      <c r="F5" s="114"/>
    </row>
    <row r="6" spans="1:6" ht="12.75">
      <c r="A6" s="114">
        <v>5</v>
      </c>
      <c r="B6" s="117" t="s">
        <v>40</v>
      </c>
      <c r="C6" s="117" t="s">
        <v>41</v>
      </c>
      <c r="D6" s="114" t="str">
        <f t="shared" si="0"/>
        <v>Pasi Laine, HäKi</v>
      </c>
      <c r="E6" s="114"/>
      <c r="F6" s="114"/>
    </row>
    <row r="7" spans="1:6" ht="12.75">
      <c r="A7" s="114">
        <v>6</v>
      </c>
      <c r="B7" s="117" t="s">
        <v>42</v>
      </c>
      <c r="C7" s="117" t="s">
        <v>41</v>
      </c>
      <c r="D7" s="114" t="str">
        <f t="shared" si="0"/>
        <v>Miika Nuutinen, HäKi</v>
      </c>
      <c r="E7" s="114"/>
      <c r="F7" s="114"/>
    </row>
    <row r="8" spans="1:6" ht="12.75">
      <c r="A8" s="114">
        <v>7</v>
      </c>
      <c r="B8" s="117" t="s">
        <v>43</v>
      </c>
      <c r="C8" s="117" t="s">
        <v>41</v>
      </c>
      <c r="D8" s="114" t="str">
        <f t="shared" si="0"/>
        <v>Jukka Filen, HäKi</v>
      </c>
      <c r="E8" s="114"/>
      <c r="F8" s="114"/>
    </row>
    <row r="9" spans="1:6" ht="12.75">
      <c r="A9" s="114">
        <v>8</v>
      </c>
      <c r="B9" s="117"/>
      <c r="C9" s="117">
        <v>2</v>
      </c>
      <c r="D9" s="114">
        <f t="shared" si="0"/>
      </c>
      <c r="E9" s="114"/>
      <c r="F9" s="114"/>
    </row>
    <row r="10" spans="1:6" ht="12.75">
      <c r="A10" s="114">
        <v>9</v>
      </c>
      <c r="B10" s="117" t="s">
        <v>44</v>
      </c>
      <c r="C10" s="117" t="s">
        <v>45</v>
      </c>
      <c r="D10" s="114" t="str">
        <f t="shared" si="0"/>
        <v>Olli Tiainen, TuPy</v>
      </c>
      <c r="E10" s="114"/>
      <c r="F10" s="114"/>
    </row>
    <row r="11" spans="1:6" ht="12.75">
      <c r="A11" s="114">
        <v>10</v>
      </c>
      <c r="B11" s="117" t="s">
        <v>46</v>
      </c>
      <c r="C11" s="117" t="s">
        <v>45</v>
      </c>
      <c r="D11" s="114" t="str">
        <f aca="true" t="shared" si="1" ref="D11:D68">IF(B11="","",CONCATENATE(B11,", ",C11))</f>
        <v>Niklas Taanila, TuPy</v>
      </c>
      <c r="E11" s="114"/>
      <c r="F11" s="114"/>
    </row>
    <row r="12" spans="1:6" ht="12.75">
      <c r="A12" s="114">
        <v>11</v>
      </c>
      <c r="B12" s="117"/>
      <c r="C12" s="117">
        <v>3</v>
      </c>
      <c r="D12" s="114">
        <f t="shared" si="1"/>
      </c>
      <c r="E12" s="114"/>
      <c r="F12" s="114"/>
    </row>
    <row r="13" spans="1:6" ht="12.75">
      <c r="A13" s="114">
        <v>12</v>
      </c>
      <c r="B13" s="117" t="s">
        <v>47</v>
      </c>
      <c r="C13" s="117" t="s">
        <v>48</v>
      </c>
      <c r="D13" s="114" t="str">
        <f t="shared" si="1"/>
        <v>Jannika Oksanen, TIP-70</v>
      </c>
      <c r="E13" s="114"/>
      <c r="F13" s="114"/>
    </row>
    <row r="14" spans="1:6" ht="12.75">
      <c r="A14" s="114">
        <v>13</v>
      </c>
      <c r="B14" s="117" t="s">
        <v>49</v>
      </c>
      <c r="C14" s="117" t="s">
        <v>48</v>
      </c>
      <c r="D14" s="114" t="str">
        <f t="shared" si="1"/>
        <v>Hanna Nyberg, TIP-70</v>
      </c>
      <c r="E14" s="114"/>
      <c r="F14" s="114"/>
    </row>
    <row r="15" spans="1:6" ht="12.75">
      <c r="A15" s="114">
        <v>14</v>
      </c>
      <c r="B15" s="117"/>
      <c r="C15" s="117">
        <v>4</v>
      </c>
      <c r="D15" s="114">
        <f t="shared" si="1"/>
      </c>
      <c r="E15" s="114"/>
      <c r="F15" s="114"/>
    </row>
    <row r="16" spans="1:6" ht="12.75">
      <c r="A16" s="114">
        <v>15</v>
      </c>
      <c r="B16" s="117" t="s">
        <v>50</v>
      </c>
      <c r="C16" s="117" t="s">
        <v>51</v>
      </c>
      <c r="D16" s="114" t="str">
        <f t="shared" si="1"/>
        <v>Teemu Oinas, OPT-86</v>
      </c>
      <c r="E16" s="114"/>
      <c r="F16" s="114"/>
    </row>
    <row r="17" spans="1:6" ht="12.75">
      <c r="A17" s="114">
        <v>16</v>
      </c>
      <c r="B17" s="117" t="s">
        <v>52</v>
      </c>
      <c r="C17" s="117" t="s">
        <v>51</v>
      </c>
      <c r="D17" s="114" t="str">
        <f t="shared" si="1"/>
        <v>Mikko Vuoti, OPT-86</v>
      </c>
      <c r="E17" s="114"/>
      <c r="F17" s="114"/>
    </row>
    <row r="18" spans="1:6" ht="12.75">
      <c r="A18" s="114">
        <v>17</v>
      </c>
      <c r="B18" s="117" t="s">
        <v>53</v>
      </c>
      <c r="C18" s="117" t="s">
        <v>51</v>
      </c>
      <c r="D18" s="114" t="str">
        <f t="shared" si="1"/>
        <v>Seppo Hiltunen, OPT-86</v>
      </c>
      <c r="E18" s="114"/>
      <c r="F18" s="114"/>
    </row>
    <row r="19" spans="1:6" ht="12.75">
      <c r="A19" s="114">
        <v>18</v>
      </c>
      <c r="B19" s="117" t="s">
        <v>54</v>
      </c>
      <c r="C19" s="117" t="s">
        <v>51</v>
      </c>
      <c r="D19" s="114" t="str">
        <f t="shared" si="1"/>
        <v>Tuomas Perkkiö, OPT-86</v>
      </c>
      <c r="E19" s="114"/>
      <c r="F19" s="114"/>
    </row>
    <row r="20" spans="1:6" ht="12.75">
      <c r="A20" s="114">
        <v>19</v>
      </c>
      <c r="B20" s="117" t="s">
        <v>55</v>
      </c>
      <c r="C20" s="117" t="s">
        <v>51</v>
      </c>
      <c r="D20" s="114" t="str">
        <f t="shared" si="1"/>
        <v>Kullervo Haapalainen, OPT-86</v>
      </c>
      <c r="E20" s="114"/>
      <c r="F20" s="114"/>
    </row>
    <row r="21" spans="1:6" ht="12.75">
      <c r="A21" s="114">
        <v>20</v>
      </c>
      <c r="B21" s="117" t="s">
        <v>56</v>
      </c>
      <c r="C21" s="117" t="s">
        <v>51</v>
      </c>
      <c r="D21" s="114" t="str">
        <f t="shared" si="1"/>
        <v>Eino Määttä, OPT-86</v>
      </c>
      <c r="E21" s="114"/>
      <c r="F21" s="114"/>
    </row>
    <row r="22" spans="1:6" ht="12.75">
      <c r="A22" s="114">
        <v>21</v>
      </c>
      <c r="B22" s="117" t="s">
        <v>57</v>
      </c>
      <c r="C22" s="117" t="s">
        <v>51</v>
      </c>
      <c r="D22" s="114" t="str">
        <f t="shared" si="1"/>
        <v>Samppa Kauppila, OPT-86</v>
      </c>
      <c r="E22" s="114"/>
      <c r="F22" s="114"/>
    </row>
    <row r="23" spans="1:6" ht="12.75">
      <c r="A23" s="114">
        <v>22</v>
      </c>
      <c r="B23" s="117" t="s">
        <v>58</v>
      </c>
      <c r="C23" s="117" t="s">
        <v>51</v>
      </c>
      <c r="D23" s="114" t="str">
        <f t="shared" si="1"/>
        <v>Heikki Muikku, OPT-86</v>
      </c>
      <c r="E23" s="114"/>
      <c r="F23" s="114"/>
    </row>
    <row r="24" spans="1:6" ht="12.75">
      <c r="A24" s="114">
        <v>23</v>
      </c>
      <c r="B24" s="117" t="s">
        <v>59</v>
      </c>
      <c r="C24" s="117" t="s">
        <v>51</v>
      </c>
      <c r="D24" s="114" t="str">
        <f t="shared" si="1"/>
        <v>Jani Anttila, OPT-86</v>
      </c>
      <c r="E24" s="114"/>
      <c r="F24" s="114"/>
    </row>
    <row r="25" spans="1:6" ht="12.75">
      <c r="A25" s="114">
        <v>24</v>
      </c>
      <c r="B25" s="117" t="s">
        <v>60</v>
      </c>
      <c r="C25" s="117" t="s">
        <v>51</v>
      </c>
      <c r="D25" s="114" t="str">
        <f t="shared" si="1"/>
        <v>Markus Perkkiö, OPT-86</v>
      </c>
      <c r="E25" s="114"/>
      <c r="F25" s="114"/>
    </row>
    <row r="26" spans="1:6" ht="12.75">
      <c r="A26" s="114">
        <v>25</v>
      </c>
      <c r="B26" s="117" t="s">
        <v>61</v>
      </c>
      <c r="C26" s="117" t="s">
        <v>51</v>
      </c>
      <c r="D26" s="114" t="str">
        <f t="shared" si="1"/>
        <v>Jari Kairamo, OPT-86</v>
      </c>
      <c r="E26" s="114"/>
      <c r="F26" s="114"/>
    </row>
    <row r="27" spans="1:6" ht="12.75">
      <c r="A27" s="114">
        <v>26</v>
      </c>
      <c r="B27" s="117" t="s">
        <v>62</v>
      </c>
      <c r="C27" s="117" t="s">
        <v>51</v>
      </c>
      <c r="D27" s="114" t="str">
        <f t="shared" si="1"/>
        <v>Raimo Virtanen, OPT-86</v>
      </c>
      <c r="E27" s="114"/>
      <c r="F27" s="114"/>
    </row>
    <row r="28" spans="1:6" ht="12.75">
      <c r="A28" s="114">
        <v>27</v>
      </c>
      <c r="B28" s="117"/>
      <c r="C28" s="117">
        <v>5</v>
      </c>
      <c r="D28" s="114">
        <f t="shared" si="1"/>
      </c>
      <c r="E28" s="114"/>
      <c r="F28" s="114"/>
    </row>
    <row r="29" spans="1:6" ht="12.75">
      <c r="A29" s="114">
        <v>28</v>
      </c>
      <c r="B29" s="117" t="s">
        <v>63</v>
      </c>
      <c r="C29" s="117" t="s">
        <v>64</v>
      </c>
      <c r="D29" s="114" t="str">
        <f t="shared" si="1"/>
        <v>Esa Miettinen, KuPTS</v>
      </c>
      <c r="E29" s="114"/>
      <c r="F29" s="114"/>
    </row>
    <row r="30" spans="1:6" ht="12.75">
      <c r="A30" s="114">
        <v>29</v>
      </c>
      <c r="B30" s="117" t="s">
        <v>65</v>
      </c>
      <c r="C30" s="117" t="s">
        <v>64</v>
      </c>
      <c r="D30" s="114" t="str">
        <f t="shared" si="1"/>
        <v>Miko Haarala, KuPTS</v>
      </c>
      <c r="E30" s="114"/>
      <c r="F30" s="114"/>
    </row>
    <row r="31" spans="1:6" ht="12.75">
      <c r="A31" s="114">
        <v>30</v>
      </c>
      <c r="B31" s="117" t="s">
        <v>66</v>
      </c>
      <c r="C31" s="117" t="s">
        <v>64</v>
      </c>
      <c r="D31" s="114" t="str">
        <f t="shared" si="1"/>
        <v>Toni Viertomanner, KuPTS</v>
      </c>
      <c r="E31" s="114"/>
      <c r="F31" s="114"/>
    </row>
    <row r="32" spans="1:6" ht="12.75">
      <c r="A32" s="114">
        <v>31</v>
      </c>
      <c r="B32" s="117" t="s">
        <v>67</v>
      </c>
      <c r="C32" s="117" t="s">
        <v>64</v>
      </c>
      <c r="D32" s="114" t="str">
        <f t="shared" si="1"/>
        <v>Henrika Punnonen, KuPTS</v>
      </c>
      <c r="E32" s="114"/>
      <c r="F32" s="114"/>
    </row>
    <row r="33" spans="1:6" ht="12.75">
      <c r="A33" s="114">
        <v>32</v>
      </c>
      <c r="B33" s="117" t="s">
        <v>68</v>
      </c>
      <c r="C33" s="117" t="s">
        <v>64</v>
      </c>
      <c r="D33" s="114" t="str">
        <f t="shared" si="1"/>
        <v>Petter Punnonen, KuPTS</v>
      </c>
      <c r="E33" s="114"/>
      <c r="F33" s="114"/>
    </row>
    <row r="34" spans="1:6" ht="12.75">
      <c r="A34" s="114">
        <v>33</v>
      </c>
      <c r="B34" s="117" t="s">
        <v>69</v>
      </c>
      <c r="C34" s="117" t="s">
        <v>64</v>
      </c>
      <c r="D34" s="114" t="str">
        <f t="shared" si="1"/>
        <v>Kari Punnonen, KuPTS</v>
      </c>
      <c r="E34" s="114"/>
      <c r="F34" s="114"/>
    </row>
    <row r="35" spans="1:6" ht="12.75">
      <c r="A35" s="114">
        <v>34</v>
      </c>
      <c r="B35" s="117" t="s">
        <v>70</v>
      </c>
      <c r="C35" s="117" t="s">
        <v>64</v>
      </c>
      <c r="D35" s="114" t="str">
        <f t="shared" si="1"/>
        <v>Jouni Nousiainen, KuPTS</v>
      </c>
      <c r="E35" s="114"/>
      <c r="F35" s="114"/>
    </row>
    <row r="36" spans="1:6" ht="12.75">
      <c r="A36" s="114">
        <v>35</v>
      </c>
      <c r="B36" s="117" t="s">
        <v>71</v>
      </c>
      <c r="C36" s="117" t="s">
        <v>64</v>
      </c>
      <c r="D36" s="114" t="str">
        <f t="shared" si="1"/>
        <v>Jyri Pulkkinen, KuPTS</v>
      </c>
      <c r="E36" s="114"/>
      <c r="F36" s="114"/>
    </row>
    <row r="37" spans="1:6" ht="12.75">
      <c r="A37" s="114">
        <v>36</v>
      </c>
      <c r="B37" s="117"/>
      <c r="C37" s="117"/>
      <c r="D37" s="114">
        <f t="shared" si="1"/>
      </c>
      <c r="E37" s="114"/>
      <c r="F37" s="114"/>
    </row>
    <row r="38" spans="1:6" ht="12.75">
      <c r="A38" s="114">
        <v>37</v>
      </c>
      <c r="B38" s="117"/>
      <c r="C38" s="117">
        <v>6</v>
      </c>
      <c r="D38" s="114">
        <f t="shared" si="1"/>
      </c>
      <c r="E38" s="114"/>
      <c r="F38" s="114"/>
    </row>
    <row r="39" spans="1:6" ht="12.75">
      <c r="A39" s="114">
        <v>38</v>
      </c>
      <c r="B39" s="117" t="s">
        <v>72</v>
      </c>
      <c r="C39" s="117" t="s">
        <v>73</v>
      </c>
      <c r="D39" s="114" t="str">
        <f t="shared" si="1"/>
        <v>Sanna Pelli, PT-Espoo</v>
      </c>
      <c r="E39" s="114"/>
      <c r="F39" s="114"/>
    </row>
    <row r="40" spans="1:6" ht="12.75">
      <c r="A40" s="114">
        <v>39</v>
      </c>
      <c r="B40" s="117" t="s">
        <v>74</v>
      </c>
      <c r="C40" s="117" t="s">
        <v>73</v>
      </c>
      <c r="D40" s="114" t="str">
        <f t="shared" si="1"/>
        <v>Dmitry Vyskubov, PT-Espoo</v>
      </c>
      <c r="E40" s="114"/>
      <c r="F40" s="114"/>
    </row>
    <row r="41" spans="1:6" ht="12.75">
      <c r="A41" s="114">
        <v>40</v>
      </c>
      <c r="B41" s="117" t="s">
        <v>75</v>
      </c>
      <c r="C41" s="117" t="s">
        <v>73</v>
      </c>
      <c r="D41" s="114" t="str">
        <f t="shared" si="1"/>
        <v>Alexey Vyskubov, PT-Espoo</v>
      </c>
      <c r="E41" s="114"/>
      <c r="F41" s="114"/>
    </row>
    <row r="42" spans="1:6" ht="12.75">
      <c r="A42" s="114">
        <v>41</v>
      </c>
      <c r="B42" s="117" t="s">
        <v>76</v>
      </c>
      <c r="C42" s="117" t="s">
        <v>73</v>
      </c>
      <c r="D42" s="114" t="str">
        <f t="shared" si="1"/>
        <v>Pauli Hietikko, PT-Espoo</v>
      </c>
      <c r="E42" s="114"/>
      <c r="F42" s="114"/>
    </row>
    <row r="43" spans="1:6" ht="12.75">
      <c r="A43" s="114">
        <v>42</v>
      </c>
      <c r="B43" s="117" t="s">
        <v>77</v>
      </c>
      <c r="C43" s="117" t="s">
        <v>73</v>
      </c>
      <c r="D43" s="114" t="str">
        <f t="shared" si="1"/>
        <v>Toni Soine, PT-Espoo</v>
      </c>
      <c r="E43" s="114"/>
      <c r="F43" s="114"/>
    </row>
    <row r="44" spans="1:6" ht="12.75">
      <c r="A44" s="114">
        <v>43</v>
      </c>
      <c r="B44" s="117" t="s">
        <v>78</v>
      </c>
      <c r="C44" s="117" t="s">
        <v>73</v>
      </c>
      <c r="D44" s="114" t="str">
        <f t="shared" si="1"/>
        <v>Samuli Soine, PT-Espoo</v>
      </c>
      <c r="E44" s="114"/>
      <c r="F44" s="114"/>
    </row>
    <row r="45" spans="1:6" ht="12.75">
      <c r="A45" s="114">
        <v>44</v>
      </c>
      <c r="B45" s="117" t="s">
        <v>79</v>
      </c>
      <c r="C45" s="117" t="s">
        <v>73</v>
      </c>
      <c r="D45" s="114" t="str">
        <f t="shared" si="1"/>
        <v>Jani Jormanainen, PT-Espoo</v>
      </c>
      <c r="E45" s="114"/>
      <c r="F45" s="114"/>
    </row>
    <row r="46" spans="1:6" ht="12.75">
      <c r="A46" s="114">
        <v>45</v>
      </c>
      <c r="B46" s="117" t="s">
        <v>80</v>
      </c>
      <c r="C46" s="117" t="s">
        <v>73</v>
      </c>
      <c r="D46" s="114" t="str">
        <f t="shared" si="1"/>
        <v>Sampo Hallapää, PT-Espoo</v>
      </c>
      <c r="E46" s="114"/>
      <c r="F46" s="114"/>
    </row>
    <row r="47" spans="1:6" ht="12.75">
      <c r="A47" s="114">
        <v>46</v>
      </c>
      <c r="B47" s="117"/>
      <c r="C47" s="117">
        <v>7</v>
      </c>
      <c r="D47" s="114">
        <f t="shared" si="1"/>
      </c>
      <c r="E47" s="114"/>
      <c r="F47" s="114"/>
    </row>
    <row r="48" spans="1:6" ht="12.75">
      <c r="A48" s="114">
        <v>47</v>
      </c>
      <c r="B48" s="117" t="s">
        <v>81</v>
      </c>
      <c r="C48" s="117" t="s">
        <v>82</v>
      </c>
      <c r="D48" s="114" t="str">
        <f t="shared" si="1"/>
        <v>Lasse Vimpari, YNM</v>
      </c>
      <c r="E48" s="114"/>
      <c r="F48" s="114"/>
    </row>
    <row r="49" spans="1:6" ht="12.75">
      <c r="A49" s="114">
        <v>48</v>
      </c>
      <c r="B49" s="117"/>
      <c r="C49" s="117">
        <v>8</v>
      </c>
      <c r="D49" s="114">
        <f t="shared" si="1"/>
      </c>
      <c r="E49" s="114"/>
      <c r="F49" s="114"/>
    </row>
    <row r="50" spans="1:6" ht="12.75">
      <c r="A50" s="114">
        <v>49</v>
      </c>
      <c r="B50" s="117" t="s">
        <v>83</v>
      </c>
      <c r="C50" s="117" t="s">
        <v>84</v>
      </c>
      <c r="D50" s="114" t="str">
        <f t="shared" si="1"/>
        <v>Markus Myllärinen, Por-83</v>
      </c>
      <c r="E50" s="114"/>
      <c r="F50" s="114"/>
    </row>
    <row r="51" spans="1:6" ht="12.75">
      <c r="A51" s="114">
        <v>50</v>
      </c>
      <c r="B51" s="117" t="s">
        <v>85</v>
      </c>
      <c r="C51" s="117" t="s">
        <v>84</v>
      </c>
      <c r="D51" s="114" t="str">
        <f t="shared" si="1"/>
        <v>Mika Myllärinen, Por-83</v>
      </c>
      <c r="E51" s="114"/>
      <c r="F51" s="114"/>
    </row>
    <row r="52" spans="1:6" ht="12.75">
      <c r="A52" s="114">
        <v>51</v>
      </c>
      <c r="B52" s="117" t="s">
        <v>86</v>
      </c>
      <c r="C52" s="117" t="s">
        <v>84</v>
      </c>
      <c r="D52" s="114" t="str">
        <f t="shared" si="1"/>
        <v>Jancarlo Rodriguez, Por-83</v>
      </c>
      <c r="E52" s="114"/>
      <c r="F52" s="114"/>
    </row>
    <row r="53" spans="1:6" ht="12.75">
      <c r="A53" s="114">
        <v>52</v>
      </c>
      <c r="B53" s="117" t="s">
        <v>87</v>
      </c>
      <c r="C53" s="117" t="s">
        <v>84</v>
      </c>
      <c r="D53" s="114" t="str">
        <f t="shared" si="1"/>
        <v>André Rodriguez, Por-83</v>
      </c>
      <c r="E53" s="114"/>
      <c r="F53" s="114"/>
    </row>
    <row r="54" spans="1:6" ht="12.75">
      <c r="A54" s="114">
        <v>53</v>
      </c>
      <c r="B54" s="117" t="s">
        <v>88</v>
      </c>
      <c r="C54" s="117" t="s">
        <v>84</v>
      </c>
      <c r="D54" s="114" t="str">
        <f t="shared" si="1"/>
        <v>Jaime Rodriguez, Por-83</v>
      </c>
      <c r="E54" s="114"/>
      <c r="F54" s="114"/>
    </row>
    <row r="55" spans="1:6" ht="12.75">
      <c r="A55" s="114">
        <v>54</v>
      </c>
      <c r="B55" s="117" t="s">
        <v>187</v>
      </c>
      <c r="C55" s="117" t="s">
        <v>84</v>
      </c>
      <c r="D55" s="114" t="str">
        <f t="shared" si="1"/>
        <v>Iida Myllärinen, Por-83</v>
      </c>
      <c r="E55" s="114"/>
      <c r="F55" s="114"/>
    </row>
    <row r="56" spans="1:6" ht="12.75">
      <c r="A56" s="114">
        <v>55</v>
      </c>
      <c r="B56" s="117" t="s">
        <v>89</v>
      </c>
      <c r="C56" s="117" t="s">
        <v>90</v>
      </c>
      <c r="D56" s="114" t="str">
        <f t="shared" si="1"/>
        <v>Sofia Engman, MBF</v>
      </c>
      <c r="E56" s="114"/>
      <c r="F56" s="114"/>
    </row>
    <row r="57" spans="1:6" ht="12.75">
      <c r="A57" s="114">
        <v>56</v>
      </c>
      <c r="B57" s="117" t="s">
        <v>91</v>
      </c>
      <c r="C57" s="117" t="s">
        <v>90</v>
      </c>
      <c r="D57" s="114" t="str">
        <f t="shared" si="1"/>
        <v>Johan Engman, MBF</v>
      </c>
      <c r="E57" s="114"/>
      <c r="F57" s="114"/>
    </row>
    <row r="58" spans="1:6" ht="12.75">
      <c r="A58" s="114">
        <v>57</v>
      </c>
      <c r="B58" s="117" t="s">
        <v>92</v>
      </c>
      <c r="C58" s="117" t="s">
        <v>90</v>
      </c>
      <c r="D58" s="114" t="str">
        <f t="shared" si="1"/>
        <v>Milla-Mari Vastavuo, MBF</v>
      </c>
      <c r="E58" s="114"/>
      <c r="F58" s="114"/>
    </row>
    <row r="59" spans="1:6" ht="12.75">
      <c r="A59" s="114">
        <v>58</v>
      </c>
      <c r="B59" s="117" t="s">
        <v>93</v>
      </c>
      <c r="C59" s="117" t="s">
        <v>90</v>
      </c>
      <c r="D59" s="114" t="str">
        <f t="shared" si="1"/>
        <v>Mikko Frejborg, MBF</v>
      </c>
      <c r="E59" s="114"/>
      <c r="F59" s="114"/>
    </row>
    <row r="60" spans="1:6" ht="12.75">
      <c r="A60" s="114">
        <v>59</v>
      </c>
      <c r="B60" s="117" t="s">
        <v>94</v>
      </c>
      <c r="C60" s="117" t="s">
        <v>90</v>
      </c>
      <c r="D60" s="114" t="str">
        <f t="shared" si="1"/>
        <v>Ilkka Saarnilehto, MBF</v>
      </c>
      <c r="E60" s="114"/>
      <c r="F60" s="114"/>
    </row>
    <row r="61" spans="1:6" ht="12.75">
      <c r="A61" s="114">
        <v>60</v>
      </c>
      <c r="B61" s="117" t="s">
        <v>95</v>
      </c>
      <c r="C61" s="117" t="s">
        <v>90</v>
      </c>
      <c r="D61" s="114" t="str">
        <f t="shared" si="1"/>
        <v>Paju Eriksson, MBF</v>
      </c>
      <c r="E61" s="114"/>
      <c r="F61" s="114"/>
    </row>
    <row r="62" spans="1:6" ht="12.75">
      <c r="A62" s="114">
        <v>61</v>
      </c>
      <c r="B62" s="117" t="s">
        <v>96</v>
      </c>
      <c r="C62" s="117" t="s">
        <v>90</v>
      </c>
      <c r="D62" s="114" t="str">
        <f t="shared" si="1"/>
        <v>Peter Eriksson, MBF</v>
      </c>
      <c r="E62" s="114"/>
      <c r="F62" s="114"/>
    </row>
    <row r="63" spans="1:6" ht="12.75">
      <c r="A63" s="114">
        <v>62</v>
      </c>
      <c r="B63" s="117" t="s">
        <v>97</v>
      </c>
      <c r="C63" s="117" t="s">
        <v>90</v>
      </c>
      <c r="D63" s="114" t="str">
        <f t="shared" si="1"/>
        <v>Pihla Eriksson, MBF</v>
      </c>
      <c r="E63" s="114"/>
      <c r="F63" s="114"/>
    </row>
    <row r="64" spans="1:6" ht="12.75">
      <c r="A64" s="114">
        <v>63</v>
      </c>
      <c r="B64" s="117" t="s">
        <v>98</v>
      </c>
      <c r="C64" s="117" t="s">
        <v>90</v>
      </c>
      <c r="D64" s="114" t="str">
        <f t="shared" si="1"/>
        <v>Pinja Eriksson, MBF</v>
      </c>
      <c r="E64" s="114"/>
      <c r="F64" s="114"/>
    </row>
    <row r="65" spans="1:6" ht="12.75">
      <c r="A65" s="114">
        <v>64</v>
      </c>
      <c r="B65" s="117"/>
      <c r="C65" s="117">
        <v>10</v>
      </c>
      <c r="D65" s="114">
        <f t="shared" si="1"/>
      </c>
      <c r="E65" s="114"/>
      <c r="F65" s="114"/>
    </row>
    <row r="66" spans="1:6" ht="12.75">
      <c r="A66" s="114">
        <v>65</v>
      </c>
      <c r="B66" s="117" t="s">
        <v>99</v>
      </c>
      <c r="C66" s="117" t="s">
        <v>100</v>
      </c>
      <c r="D66" s="114" t="str">
        <f t="shared" si="1"/>
        <v>Roni Kantola, TuKa</v>
      </c>
      <c r="E66" s="114"/>
      <c r="F66" s="114"/>
    </row>
    <row r="67" spans="1:6" ht="12.75">
      <c r="A67" s="114">
        <v>66</v>
      </c>
      <c r="B67" s="117" t="s">
        <v>101</v>
      </c>
      <c r="C67" s="117" t="s">
        <v>100</v>
      </c>
      <c r="D67" s="114" t="str">
        <f t="shared" si="1"/>
        <v>Roope Kantola, TuKa</v>
      </c>
      <c r="E67" s="114"/>
      <c r="F67" s="114"/>
    </row>
    <row r="68" spans="1:6" ht="12.75">
      <c r="A68" s="114">
        <v>67</v>
      </c>
      <c r="B68" s="117" t="s">
        <v>102</v>
      </c>
      <c r="C68" s="117" t="s">
        <v>100</v>
      </c>
      <c r="D68" s="114" t="str">
        <f t="shared" si="1"/>
        <v>Mikko Kantola, TuKa</v>
      </c>
      <c r="E68" s="114"/>
      <c r="F68" s="114"/>
    </row>
    <row r="69" spans="1:6" ht="12.75">
      <c r="A69" s="114">
        <v>68</v>
      </c>
      <c r="B69" s="117"/>
      <c r="C69" s="117">
        <v>11</v>
      </c>
      <c r="D69" s="114">
        <f aca="true" t="shared" si="2" ref="D69:D132">IF(B69="","",CONCATENATE(B69,", ",C69))</f>
      </c>
      <c r="E69" s="114"/>
      <c r="F69" s="114"/>
    </row>
    <row r="70" spans="1:6" ht="12.75">
      <c r="A70" s="114">
        <v>69</v>
      </c>
      <c r="B70" s="117" t="s">
        <v>103</v>
      </c>
      <c r="C70" s="117" t="s">
        <v>104</v>
      </c>
      <c r="D70" s="114" t="str">
        <f t="shared" si="2"/>
        <v>Mika Tuomola, PT-75</v>
      </c>
      <c r="E70" s="114"/>
      <c r="F70" s="114"/>
    </row>
    <row r="71" spans="1:6" ht="12.75">
      <c r="A71" s="114">
        <v>70</v>
      </c>
      <c r="B71" s="117" t="s">
        <v>105</v>
      </c>
      <c r="C71" s="117" t="s">
        <v>104</v>
      </c>
      <c r="D71" s="114" t="str">
        <f t="shared" si="2"/>
        <v>Antti Jokinen, PT-75</v>
      </c>
      <c r="E71" s="114"/>
      <c r="F71" s="114"/>
    </row>
    <row r="72" spans="1:6" ht="12.75">
      <c r="A72" s="114">
        <v>71</v>
      </c>
      <c r="B72" s="117" t="s">
        <v>106</v>
      </c>
      <c r="C72" s="117" t="s">
        <v>104</v>
      </c>
      <c r="D72" s="114" t="str">
        <f t="shared" si="2"/>
        <v>Juha Rossi, PT-75</v>
      </c>
      <c r="E72" s="114"/>
      <c r="F72" s="114"/>
    </row>
    <row r="73" spans="1:6" ht="12.75">
      <c r="A73" s="114">
        <v>72</v>
      </c>
      <c r="B73" s="117" t="s">
        <v>107</v>
      </c>
      <c r="C73" s="117" t="s">
        <v>104</v>
      </c>
      <c r="D73" s="114" t="str">
        <f t="shared" si="2"/>
        <v>Otto Tennilä, PT-75</v>
      </c>
      <c r="E73" s="114"/>
      <c r="F73" s="114"/>
    </row>
    <row r="74" spans="1:6" ht="12.75">
      <c r="A74" s="114">
        <v>73</v>
      </c>
      <c r="B74" s="117" t="s">
        <v>108</v>
      </c>
      <c r="C74" s="117" t="s">
        <v>104</v>
      </c>
      <c r="D74" s="114" t="str">
        <f t="shared" si="2"/>
        <v>Tapani Hagelberg, PT-75</v>
      </c>
      <c r="E74" s="114"/>
      <c r="F74" s="114"/>
    </row>
    <row r="75" spans="1:6" ht="12.75">
      <c r="A75" s="114">
        <v>74</v>
      </c>
      <c r="B75" s="117" t="s">
        <v>109</v>
      </c>
      <c r="C75" s="117" t="s">
        <v>110</v>
      </c>
      <c r="D75" s="114" t="str">
        <f t="shared" si="2"/>
        <v>Tim Olsbo, PuPy</v>
      </c>
      <c r="E75" s="114"/>
      <c r="F75" s="114"/>
    </row>
    <row r="76" spans="1:6" ht="12.75">
      <c r="A76" s="114">
        <v>75</v>
      </c>
      <c r="B76" s="117" t="s">
        <v>111</v>
      </c>
      <c r="C76" s="117" t="s">
        <v>110</v>
      </c>
      <c r="D76" s="114" t="str">
        <f t="shared" si="2"/>
        <v>Esa Kallio, PuPy</v>
      </c>
      <c r="E76" s="114"/>
      <c r="F76" s="114"/>
    </row>
    <row r="77" spans="1:6" ht="12.75">
      <c r="A77" s="114">
        <v>76</v>
      </c>
      <c r="B77" s="117"/>
      <c r="C77" s="117">
        <v>13</v>
      </c>
      <c r="D77" s="114">
        <f t="shared" si="2"/>
      </c>
      <c r="E77" s="114"/>
      <c r="F77" s="114"/>
    </row>
    <row r="78" spans="1:6" ht="12.75">
      <c r="A78" s="114">
        <v>77</v>
      </c>
      <c r="B78" s="117" t="s">
        <v>112</v>
      </c>
      <c r="C78" s="117" t="s">
        <v>113</v>
      </c>
      <c r="D78" s="114" t="str">
        <f t="shared" si="2"/>
        <v>Aleksi Hyttinen, JPT</v>
      </c>
      <c r="E78" s="114"/>
      <c r="F78" s="114"/>
    </row>
    <row r="79" spans="1:6" ht="12.75">
      <c r="A79" s="114">
        <v>78</v>
      </c>
      <c r="B79" s="117"/>
      <c r="C79" s="117">
        <v>14</v>
      </c>
      <c r="D79" s="114">
        <f t="shared" si="2"/>
      </c>
      <c r="E79" s="114"/>
      <c r="F79" s="114"/>
    </row>
    <row r="80" spans="1:6" ht="12.75">
      <c r="A80" s="114">
        <v>79</v>
      </c>
      <c r="B80" s="117" t="s">
        <v>114</v>
      </c>
      <c r="C80" s="117" t="s">
        <v>115</v>
      </c>
      <c r="D80" s="114" t="str">
        <f t="shared" si="2"/>
        <v>Janette Penttilä, TuTo</v>
      </c>
      <c r="E80" s="114"/>
      <c r="F80" s="114"/>
    </row>
    <row r="81" spans="1:6" ht="12.75">
      <c r="A81" s="114">
        <v>80</v>
      </c>
      <c r="B81" s="117" t="s">
        <v>116</v>
      </c>
      <c r="C81" s="117" t="s">
        <v>115</v>
      </c>
      <c r="D81" s="114" t="str">
        <f t="shared" si="2"/>
        <v>Joanna Penttilä, TuTo</v>
      </c>
      <c r="E81" s="114"/>
      <c r="F81" s="114"/>
    </row>
    <row r="82" spans="1:6" ht="12.75">
      <c r="A82" s="114">
        <v>81</v>
      </c>
      <c r="B82" s="117" t="s">
        <v>117</v>
      </c>
      <c r="C82" s="117" t="s">
        <v>115</v>
      </c>
      <c r="D82" s="114" t="str">
        <f t="shared" si="2"/>
        <v>Tomi Penttilä, TuTo</v>
      </c>
      <c r="E82" s="114"/>
      <c r="F82" s="114"/>
    </row>
    <row r="83" spans="1:6" ht="12.75">
      <c r="A83" s="114">
        <v>82</v>
      </c>
      <c r="B83" s="117"/>
      <c r="C83" s="117">
        <v>15</v>
      </c>
      <c r="D83" s="114">
        <f t="shared" si="2"/>
      </c>
      <c r="E83" s="114"/>
      <c r="F83" s="114"/>
    </row>
    <row r="84" spans="1:6" ht="12.75">
      <c r="A84" s="114">
        <v>83</v>
      </c>
      <c r="B84" s="117" t="s">
        <v>118</v>
      </c>
      <c r="C84" s="117" t="s">
        <v>119</v>
      </c>
      <c r="D84" s="114" t="str">
        <f t="shared" si="2"/>
        <v>Mari Marks, Nomme SK</v>
      </c>
      <c r="E84" s="114"/>
      <c r="F84" s="114"/>
    </row>
    <row r="85" spans="1:6" ht="12.75">
      <c r="A85" s="114">
        <v>84</v>
      </c>
      <c r="B85" s="117" t="s">
        <v>120</v>
      </c>
      <c r="C85" s="117" t="s">
        <v>119</v>
      </c>
      <c r="D85" s="114" t="str">
        <f t="shared" si="2"/>
        <v>Heidi Maiberg, Nomme SK</v>
      </c>
      <c r="E85" s="114"/>
      <c r="F85" s="114"/>
    </row>
    <row r="86" spans="1:6" ht="12.75">
      <c r="A86" s="114">
        <v>85</v>
      </c>
      <c r="B86" s="117" t="s">
        <v>121</v>
      </c>
      <c r="C86" s="117" t="s">
        <v>119</v>
      </c>
      <c r="D86" s="114" t="str">
        <f t="shared" si="2"/>
        <v>Cathy-Liis Suurkivi, Nomme SK</v>
      </c>
      <c r="E86" s="114"/>
      <c r="F86" s="114"/>
    </row>
    <row r="87" spans="1:6" ht="12.75">
      <c r="A87" s="114">
        <v>86</v>
      </c>
      <c r="B87" s="117" t="s">
        <v>220</v>
      </c>
      <c r="C87" s="117" t="s">
        <v>119</v>
      </c>
      <c r="D87" s="114" t="str">
        <f t="shared" si="2"/>
        <v>Victoria Sitnik, Nomme SK</v>
      </c>
      <c r="E87" s="114"/>
      <c r="F87" s="114"/>
    </row>
    <row r="88" spans="1:6" ht="12.75">
      <c r="A88" s="114">
        <v>87</v>
      </c>
      <c r="B88" s="117" t="s">
        <v>122</v>
      </c>
      <c r="C88" s="117" t="s">
        <v>119</v>
      </c>
      <c r="D88" s="114" t="str">
        <f t="shared" si="2"/>
        <v>Johanna Christjanson, Nomme SK</v>
      </c>
      <c r="E88" s="114"/>
      <c r="F88" s="114"/>
    </row>
    <row r="89" spans="1:6" ht="12.75">
      <c r="A89" s="114">
        <v>88</v>
      </c>
      <c r="B89" s="117"/>
      <c r="C89" s="117">
        <v>16</v>
      </c>
      <c r="D89" s="114">
        <f t="shared" si="2"/>
      </c>
      <c r="E89" s="114"/>
      <c r="F89" s="114"/>
    </row>
    <row r="90" spans="1:6" ht="12.75">
      <c r="A90" s="114">
        <v>89</v>
      </c>
      <c r="B90" s="117" t="s">
        <v>123</v>
      </c>
      <c r="C90" s="117" t="s">
        <v>124</v>
      </c>
      <c r="D90" s="114" t="str">
        <f t="shared" si="2"/>
        <v>Ville Julin, SeSi</v>
      </c>
      <c r="E90" s="114"/>
      <c r="F90" s="114"/>
    </row>
    <row r="91" spans="1:6" ht="12.75">
      <c r="A91" s="114">
        <v>90</v>
      </c>
      <c r="B91" s="117" t="s">
        <v>125</v>
      </c>
      <c r="C91" s="117" t="s">
        <v>124</v>
      </c>
      <c r="D91" s="114" t="str">
        <f t="shared" si="2"/>
        <v>Jukka Julin, SeSi</v>
      </c>
      <c r="E91" s="114"/>
      <c r="F91" s="114"/>
    </row>
    <row r="92" spans="1:6" ht="12.75">
      <c r="A92" s="114">
        <v>91</v>
      </c>
      <c r="B92" s="117" t="s">
        <v>126</v>
      </c>
      <c r="C92" s="117" t="s">
        <v>124</v>
      </c>
      <c r="D92" s="114" t="str">
        <f t="shared" si="2"/>
        <v>Alpo Ojala, SeSi</v>
      </c>
      <c r="E92" s="114"/>
      <c r="F92" s="114"/>
    </row>
    <row r="93" spans="1:6" ht="12.75">
      <c r="A93" s="114">
        <v>92</v>
      </c>
      <c r="B93" s="117" t="s">
        <v>127</v>
      </c>
      <c r="C93" s="117" t="s">
        <v>124</v>
      </c>
      <c r="D93" s="114" t="str">
        <f t="shared" si="2"/>
        <v>Topi Latukka, SeSi</v>
      </c>
      <c r="E93" s="114"/>
      <c r="F93" s="114"/>
    </row>
    <row r="94" spans="1:6" ht="12.75">
      <c r="A94" s="114">
        <v>93</v>
      </c>
      <c r="B94" s="117" t="s">
        <v>128</v>
      </c>
      <c r="C94" s="117" t="s">
        <v>124</v>
      </c>
      <c r="D94" s="114" t="str">
        <f t="shared" si="2"/>
        <v>Tuomas Kallinki, SeSi</v>
      </c>
      <c r="E94" s="114"/>
      <c r="F94" s="114"/>
    </row>
    <row r="95" spans="1:6" ht="12.75">
      <c r="A95" s="114">
        <v>94</v>
      </c>
      <c r="B95" s="117" t="s">
        <v>129</v>
      </c>
      <c r="C95" s="117" t="s">
        <v>124</v>
      </c>
      <c r="D95" s="114" t="str">
        <f t="shared" si="2"/>
        <v>Juhani Suvanto, SeSi</v>
      </c>
      <c r="E95" s="114"/>
      <c r="F95" s="114"/>
    </row>
    <row r="96" spans="1:6" ht="12.75">
      <c r="A96" s="114">
        <v>95</v>
      </c>
      <c r="B96" s="117" t="s">
        <v>130</v>
      </c>
      <c r="C96" s="117" t="s">
        <v>124</v>
      </c>
      <c r="D96" s="114" t="str">
        <f t="shared" si="2"/>
        <v>Jukka Kalliokoski, SeSi</v>
      </c>
      <c r="E96" s="114"/>
      <c r="F96" s="114"/>
    </row>
    <row r="97" spans="1:6" ht="12.75">
      <c r="A97" s="114">
        <v>96</v>
      </c>
      <c r="B97" s="117" t="s">
        <v>131</v>
      </c>
      <c r="C97" s="117" t="s">
        <v>124</v>
      </c>
      <c r="D97" s="114" t="str">
        <f t="shared" si="2"/>
        <v>Martti Kangas, SeSi</v>
      </c>
      <c r="E97" s="114"/>
      <c r="F97" s="114"/>
    </row>
    <row r="98" spans="1:6" ht="12.75">
      <c r="A98" s="114">
        <v>97</v>
      </c>
      <c r="B98" s="117" t="s">
        <v>132</v>
      </c>
      <c r="C98" s="117" t="s">
        <v>124</v>
      </c>
      <c r="D98" s="114" t="str">
        <f t="shared" si="2"/>
        <v>Pentti Olah, SeSi</v>
      </c>
      <c r="E98" s="114"/>
      <c r="F98" s="114"/>
    </row>
    <row r="99" spans="1:6" ht="12.75">
      <c r="A99" s="114">
        <v>98</v>
      </c>
      <c r="B99" s="117"/>
      <c r="C99" s="117">
        <v>17</v>
      </c>
      <c r="D99" s="114">
        <f t="shared" si="2"/>
      </c>
      <c r="E99" s="114"/>
      <c r="F99" s="114"/>
    </row>
    <row r="100" spans="1:6" ht="12.75">
      <c r="A100" s="114">
        <v>99</v>
      </c>
      <c r="B100" s="117" t="s">
        <v>133</v>
      </c>
      <c r="C100" s="117" t="s">
        <v>191</v>
      </c>
      <c r="D100" s="114" t="str">
        <f t="shared" si="2"/>
        <v>Stefan Spies, DJK Schweinfurt</v>
      </c>
      <c r="E100" s="114"/>
      <c r="F100" s="114"/>
    </row>
    <row r="101" spans="1:6" ht="12.75">
      <c r="A101" s="114">
        <v>100</v>
      </c>
      <c r="B101" s="117"/>
      <c r="C101" s="117">
        <v>18</v>
      </c>
      <c r="D101" s="114">
        <f t="shared" si="2"/>
      </c>
      <c r="E101" s="114"/>
      <c r="F101" s="114"/>
    </row>
    <row r="102" spans="1:6" ht="12.75">
      <c r="A102" s="114">
        <v>101</v>
      </c>
      <c r="B102" s="117" t="s">
        <v>134</v>
      </c>
      <c r="C102" s="117" t="s">
        <v>135</v>
      </c>
      <c r="D102" s="114" t="str">
        <f t="shared" si="2"/>
        <v>Sakari Kauranen, KoKu</v>
      </c>
      <c r="E102" s="114"/>
      <c r="F102" s="114"/>
    </row>
    <row r="103" spans="1:6" ht="12.75">
      <c r="A103" s="114">
        <v>102</v>
      </c>
      <c r="B103" s="117" t="s">
        <v>136</v>
      </c>
      <c r="C103" s="117" t="s">
        <v>135</v>
      </c>
      <c r="D103" s="114" t="str">
        <f t="shared" si="2"/>
        <v>Tommy Alén, KoKu</v>
      </c>
      <c r="E103" s="114"/>
      <c r="F103" s="114"/>
    </row>
    <row r="104" spans="1:6" ht="12.75">
      <c r="A104" s="114">
        <v>103</v>
      </c>
      <c r="B104" s="117" t="s">
        <v>137</v>
      </c>
      <c r="C104" s="117" t="s">
        <v>135</v>
      </c>
      <c r="D104" s="114" t="str">
        <f t="shared" si="2"/>
        <v>Bo-Eric Herrgård, KoKu</v>
      </c>
      <c r="E104" s="114"/>
      <c r="F104" s="114"/>
    </row>
    <row r="105" spans="1:6" ht="12.75">
      <c r="A105" s="114">
        <v>104</v>
      </c>
      <c r="B105" s="117" t="s">
        <v>138</v>
      </c>
      <c r="C105" s="117" t="s">
        <v>135</v>
      </c>
      <c r="D105" s="114" t="str">
        <f t="shared" si="2"/>
        <v>Mats Stenfors, KoKu</v>
      </c>
      <c r="E105" s="114"/>
      <c r="F105" s="114"/>
    </row>
    <row r="106" spans="1:6" ht="12.75">
      <c r="A106" s="114">
        <v>105</v>
      </c>
      <c r="B106" s="117" t="s">
        <v>139</v>
      </c>
      <c r="C106" s="117" t="s">
        <v>135</v>
      </c>
      <c r="D106" s="114" t="str">
        <f t="shared" si="2"/>
        <v>Pekka Övermark, KoKu</v>
      </c>
      <c r="E106" s="114"/>
      <c r="F106" s="114"/>
    </row>
    <row r="107" spans="1:6" ht="12.75">
      <c r="A107" s="114">
        <v>106</v>
      </c>
      <c r="B107" s="117" t="s">
        <v>140</v>
      </c>
      <c r="C107" s="117" t="s">
        <v>135</v>
      </c>
      <c r="D107" s="114" t="str">
        <f t="shared" si="2"/>
        <v>Juhani Ala-Hukkala, KoKu</v>
      </c>
      <c r="E107" s="114"/>
      <c r="F107" s="114"/>
    </row>
    <row r="108" spans="1:6" ht="12.75">
      <c r="A108" s="114">
        <v>107</v>
      </c>
      <c r="B108" s="117" t="s">
        <v>141</v>
      </c>
      <c r="C108" s="117" t="s">
        <v>135</v>
      </c>
      <c r="D108" s="114" t="str">
        <f t="shared" si="2"/>
        <v>Bertel Blomqvist, KoKu</v>
      </c>
      <c r="E108" s="114"/>
      <c r="F108" s="114"/>
    </row>
    <row r="109" spans="1:6" ht="12.75">
      <c r="A109" s="114">
        <v>108</v>
      </c>
      <c r="B109" s="117" t="s">
        <v>142</v>
      </c>
      <c r="C109" s="117" t="s">
        <v>135</v>
      </c>
      <c r="D109" s="114" t="str">
        <f t="shared" si="2"/>
        <v>Heimo Ikonen, KoKu</v>
      </c>
      <c r="E109" s="114"/>
      <c r="F109" s="114"/>
    </row>
    <row r="110" spans="1:6" ht="12.75">
      <c r="A110" s="114">
        <v>109</v>
      </c>
      <c r="B110" s="117"/>
      <c r="C110" s="117"/>
      <c r="D110" s="114">
        <f t="shared" si="2"/>
      </c>
      <c r="E110" s="114"/>
      <c r="F110" s="114"/>
    </row>
    <row r="111" spans="1:6" ht="12.75">
      <c r="A111" s="114">
        <v>110</v>
      </c>
      <c r="B111" s="117"/>
      <c r="C111" s="117"/>
      <c r="D111" s="114">
        <f t="shared" si="2"/>
      </c>
      <c r="E111" s="114"/>
      <c r="F111" s="114"/>
    </row>
    <row r="112" spans="1:6" ht="12.75">
      <c r="A112" s="114">
        <v>111</v>
      </c>
      <c r="B112" s="115"/>
      <c r="C112" s="115"/>
      <c r="D112" s="114">
        <f t="shared" si="2"/>
      </c>
      <c r="E112" s="114"/>
      <c r="F112" s="114"/>
    </row>
    <row r="113" spans="1:6" ht="12.75">
      <c r="A113" s="114">
        <v>112</v>
      </c>
      <c r="B113" s="115"/>
      <c r="C113" s="115"/>
      <c r="D113" s="114">
        <f t="shared" si="2"/>
      </c>
      <c r="E113" s="114"/>
      <c r="F113" s="114"/>
    </row>
    <row r="114" spans="1:6" ht="12.75">
      <c r="A114" s="114">
        <v>113</v>
      </c>
      <c r="B114" s="115"/>
      <c r="C114" s="115"/>
      <c r="D114" s="114">
        <f t="shared" si="2"/>
      </c>
      <c r="E114" s="114"/>
      <c r="F114" s="114"/>
    </row>
    <row r="115" spans="1:6" ht="12.75">
      <c r="A115" s="114">
        <v>114</v>
      </c>
      <c r="B115" s="115"/>
      <c r="C115" s="115"/>
      <c r="D115" s="114">
        <f t="shared" si="2"/>
      </c>
      <c r="E115" s="114"/>
      <c r="F115" s="114"/>
    </row>
    <row r="116" spans="1:6" ht="12.75">
      <c r="A116" s="114">
        <v>115</v>
      </c>
      <c r="B116" s="115"/>
      <c r="C116" s="115"/>
      <c r="D116" s="114">
        <f t="shared" si="2"/>
      </c>
      <c r="E116" s="114"/>
      <c r="F116" s="114"/>
    </row>
    <row r="117" spans="1:6" ht="12.75">
      <c r="A117" s="114">
        <v>116</v>
      </c>
      <c r="B117" s="115"/>
      <c r="C117" s="115"/>
      <c r="D117" s="114">
        <f t="shared" si="2"/>
      </c>
      <c r="E117" s="114"/>
      <c r="F117" s="114"/>
    </row>
    <row r="118" spans="1:6" ht="12.75">
      <c r="A118" s="114">
        <v>117</v>
      </c>
      <c r="B118" s="115"/>
      <c r="C118" s="115"/>
      <c r="D118" s="114">
        <f t="shared" si="2"/>
      </c>
      <c r="E118" s="114"/>
      <c r="F118" s="114"/>
    </row>
    <row r="119" spans="1:6" ht="12.75">
      <c r="A119" s="114">
        <v>118</v>
      </c>
      <c r="B119" s="115"/>
      <c r="C119" s="115"/>
      <c r="D119" s="114">
        <f t="shared" si="2"/>
      </c>
      <c r="E119" s="114"/>
      <c r="F119" s="114"/>
    </row>
    <row r="120" spans="1:6" ht="12.75">
      <c r="A120" s="114">
        <v>119</v>
      </c>
      <c r="B120" s="115"/>
      <c r="C120" s="115"/>
      <c r="D120" s="114">
        <f t="shared" si="2"/>
      </c>
      <c r="E120" s="114"/>
      <c r="F120" s="114"/>
    </row>
    <row r="121" spans="1:6" ht="12.75">
      <c r="A121" s="114">
        <v>120</v>
      </c>
      <c r="B121" s="115"/>
      <c r="C121" s="115"/>
      <c r="D121" s="114">
        <f t="shared" si="2"/>
      </c>
      <c r="E121" s="114"/>
      <c r="F121" s="114"/>
    </row>
    <row r="122" spans="1:6" ht="12.75">
      <c r="A122" s="114">
        <v>121</v>
      </c>
      <c r="B122" s="115"/>
      <c r="C122" s="115"/>
      <c r="D122" s="114">
        <f t="shared" si="2"/>
      </c>
      <c r="E122" s="114"/>
      <c r="F122" s="114"/>
    </row>
    <row r="123" spans="1:6" ht="12.75">
      <c r="A123" s="114">
        <v>122</v>
      </c>
      <c r="B123" s="115"/>
      <c r="C123" s="115"/>
      <c r="D123" s="114">
        <f t="shared" si="2"/>
      </c>
      <c r="E123" s="114"/>
      <c r="F123" s="114"/>
    </row>
    <row r="124" spans="1:6" ht="12.75">
      <c r="A124" s="114">
        <v>123</v>
      </c>
      <c r="B124" s="115"/>
      <c r="C124" s="115"/>
      <c r="D124" s="114">
        <f t="shared" si="2"/>
      </c>
      <c r="E124" s="114"/>
      <c r="F124" s="114"/>
    </row>
    <row r="125" spans="1:6" ht="12.75">
      <c r="A125" s="114">
        <v>124</v>
      </c>
      <c r="B125" s="115"/>
      <c r="C125" s="115"/>
      <c r="D125" s="114">
        <f t="shared" si="2"/>
      </c>
      <c r="E125" s="114"/>
      <c r="F125" s="114"/>
    </row>
    <row r="126" spans="1:6" ht="12.75">
      <c r="A126" s="114">
        <v>125</v>
      </c>
      <c r="B126" s="21"/>
      <c r="C126" s="21"/>
      <c r="D126" s="114">
        <f t="shared" si="2"/>
      </c>
      <c r="E126" s="114"/>
      <c r="F126" s="114"/>
    </row>
    <row r="127" spans="1:6" ht="12.75">
      <c r="A127" s="114">
        <v>126</v>
      </c>
      <c r="B127" s="21"/>
      <c r="C127" s="21"/>
      <c r="D127" s="114">
        <f t="shared" si="2"/>
      </c>
      <c r="E127" s="114"/>
      <c r="F127" s="114"/>
    </row>
    <row r="128" spans="1:6" ht="12.75">
      <c r="A128" s="114">
        <v>127</v>
      </c>
      <c r="B128" s="21"/>
      <c r="C128" s="21"/>
      <c r="D128" s="114">
        <f t="shared" si="2"/>
      </c>
      <c r="E128" s="114"/>
      <c r="F128" s="114"/>
    </row>
    <row r="129" spans="1:6" ht="12.75">
      <c r="A129" s="114">
        <v>128</v>
      </c>
      <c r="B129" s="21"/>
      <c r="C129" s="21"/>
      <c r="D129" s="114">
        <f t="shared" si="2"/>
      </c>
      <c r="E129" s="114"/>
      <c r="F129" s="114"/>
    </row>
    <row r="130" spans="1:6" ht="12.75">
      <c r="A130" s="114">
        <v>129</v>
      </c>
      <c r="B130" s="21"/>
      <c r="C130" s="21"/>
      <c r="D130" s="114">
        <f t="shared" si="2"/>
      </c>
      <c r="E130" s="114"/>
      <c r="F130" s="114"/>
    </row>
    <row r="131" spans="1:6" ht="12.75">
      <c r="A131" s="114">
        <v>130</v>
      </c>
      <c r="B131" s="21"/>
      <c r="C131" s="21"/>
      <c r="D131" s="114">
        <f t="shared" si="2"/>
      </c>
      <c r="E131" s="114"/>
      <c r="F131" s="114"/>
    </row>
    <row r="132" spans="1:6" ht="12.75">
      <c r="A132" s="114">
        <v>131</v>
      </c>
      <c r="B132" s="21"/>
      <c r="C132" s="21"/>
      <c r="D132" s="114">
        <f t="shared" si="2"/>
      </c>
      <c r="E132" s="114"/>
      <c r="F132" s="114"/>
    </row>
    <row r="133" spans="1:6" ht="12.75">
      <c r="A133" s="114">
        <v>132</v>
      </c>
      <c r="B133" s="21"/>
      <c r="C133" s="21"/>
      <c r="D133" s="114">
        <f aca="true" t="shared" si="3" ref="D133:D196">IF(B133="","",CONCATENATE(B133,", ",C133))</f>
      </c>
      <c r="E133" s="114"/>
      <c r="F133" s="114"/>
    </row>
    <row r="134" spans="1:6" ht="12.75">
      <c r="A134" s="114">
        <v>133</v>
      </c>
      <c r="B134" s="21"/>
      <c r="C134" s="21"/>
      <c r="D134" s="114">
        <f t="shared" si="3"/>
      </c>
      <c r="E134" s="114"/>
      <c r="F134" s="114"/>
    </row>
    <row r="135" spans="1:6" ht="12.75">
      <c r="A135" s="114">
        <v>134</v>
      </c>
      <c r="B135" s="21"/>
      <c r="C135" s="21"/>
      <c r="D135" s="114">
        <f t="shared" si="3"/>
      </c>
      <c r="E135" s="114"/>
      <c r="F135" s="114"/>
    </row>
    <row r="136" spans="1:6" ht="12.75">
      <c r="A136" s="114">
        <v>135</v>
      </c>
      <c r="B136" s="21"/>
      <c r="C136" s="21"/>
      <c r="D136" s="114">
        <f t="shared" si="3"/>
      </c>
      <c r="E136" s="114"/>
      <c r="F136" s="114"/>
    </row>
    <row r="137" spans="1:6" ht="12.75">
      <c r="A137" s="114">
        <v>136</v>
      </c>
      <c r="B137" s="21"/>
      <c r="C137" s="21"/>
      <c r="D137" s="114">
        <f t="shared" si="3"/>
      </c>
      <c r="E137" s="114"/>
      <c r="F137" s="114"/>
    </row>
    <row r="138" spans="1:6" ht="12.75">
      <c r="A138" s="114">
        <v>137</v>
      </c>
      <c r="B138" s="21"/>
      <c r="C138" s="21"/>
      <c r="D138" s="114">
        <f t="shared" si="3"/>
      </c>
      <c r="E138" s="114"/>
      <c r="F138" s="114"/>
    </row>
    <row r="139" spans="1:6" ht="12.75">
      <c r="A139" s="114">
        <v>138</v>
      </c>
      <c r="B139" s="21"/>
      <c r="C139" s="21"/>
      <c r="D139" s="114">
        <f t="shared" si="3"/>
      </c>
      <c r="E139" s="114"/>
      <c r="F139" s="114"/>
    </row>
    <row r="140" spans="1:6" ht="12.75">
      <c r="A140" s="114">
        <v>139</v>
      </c>
      <c r="B140" s="21"/>
      <c r="C140" s="21"/>
      <c r="D140" s="114">
        <f t="shared" si="3"/>
      </c>
      <c r="E140" s="114"/>
      <c r="F140" s="114"/>
    </row>
    <row r="141" spans="1:6" ht="12.75">
      <c r="A141" s="114">
        <v>140</v>
      </c>
      <c r="B141" s="21"/>
      <c r="C141" s="21"/>
      <c r="D141" s="114">
        <f t="shared" si="3"/>
      </c>
      <c r="E141" s="114"/>
      <c r="F141" s="114"/>
    </row>
    <row r="142" spans="1:6" ht="12.75">
      <c r="A142" s="114">
        <v>141</v>
      </c>
      <c r="B142" s="21"/>
      <c r="C142" s="21"/>
      <c r="D142" s="114">
        <f t="shared" si="3"/>
      </c>
      <c r="E142" s="114"/>
      <c r="F142" s="114"/>
    </row>
    <row r="143" spans="1:6" ht="12.75">
      <c r="A143" s="114">
        <v>142</v>
      </c>
      <c r="B143" s="21"/>
      <c r="C143" s="21"/>
      <c r="D143" s="114">
        <f t="shared" si="3"/>
      </c>
      <c r="E143" s="114"/>
      <c r="F143" s="114"/>
    </row>
    <row r="144" spans="1:6" ht="12.75">
      <c r="A144" s="114">
        <v>143</v>
      </c>
      <c r="B144" s="21"/>
      <c r="C144" s="21"/>
      <c r="D144" s="114">
        <f t="shared" si="3"/>
      </c>
      <c r="E144" s="114"/>
      <c r="F144" s="114"/>
    </row>
    <row r="145" spans="1:6" ht="12.75">
      <c r="A145" s="114">
        <v>144</v>
      </c>
      <c r="B145" s="21"/>
      <c r="C145" s="21"/>
      <c r="D145" s="114">
        <f t="shared" si="3"/>
      </c>
      <c r="E145" s="114"/>
      <c r="F145" s="114"/>
    </row>
    <row r="146" spans="1:6" ht="12.75">
      <c r="A146" s="114">
        <v>145</v>
      </c>
      <c r="B146" s="21"/>
      <c r="C146" s="21"/>
      <c r="D146" s="114">
        <f t="shared" si="3"/>
      </c>
      <c r="E146" s="114"/>
      <c r="F146" s="114"/>
    </row>
    <row r="147" spans="1:6" ht="12.75">
      <c r="A147" s="114">
        <v>146</v>
      </c>
      <c r="B147" s="21"/>
      <c r="C147" s="21"/>
      <c r="D147" s="114">
        <f t="shared" si="3"/>
      </c>
      <c r="E147" s="114"/>
      <c r="F147" s="114"/>
    </row>
    <row r="148" spans="1:6" ht="12.75">
      <c r="A148" s="114">
        <v>147</v>
      </c>
      <c r="B148" s="21"/>
      <c r="C148" s="21"/>
      <c r="D148" s="114">
        <f t="shared" si="3"/>
      </c>
      <c r="E148" s="114"/>
      <c r="F148" s="114"/>
    </row>
    <row r="149" spans="1:6" ht="12.75">
      <c r="A149" s="114">
        <v>148</v>
      </c>
      <c r="B149" s="21"/>
      <c r="C149" s="21"/>
      <c r="D149" s="114">
        <f t="shared" si="3"/>
      </c>
      <c r="E149" s="114"/>
      <c r="F149" s="114"/>
    </row>
    <row r="150" spans="1:6" ht="12.75">
      <c r="A150" s="114">
        <v>149</v>
      </c>
      <c r="B150" s="21"/>
      <c r="C150" s="21"/>
      <c r="D150" s="114">
        <f t="shared" si="3"/>
      </c>
      <c r="E150" s="114"/>
      <c r="F150" s="114"/>
    </row>
    <row r="151" spans="1:6" ht="12.75">
      <c r="A151" s="114">
        <v>150</v>
      </c>
      <c r="B151" s="21"/>
      <c r="C151" s="21"/>
      <c r="D151" s="114">
        <f t="shared" si="3"/>
      </c>
      <c r="E151" s="114"/>
      <c r="F151" s="114"/>
    </row>
    <row r="152" spans="1:6" ht="12.75">
      <c r="A152" s="114">
        <v>151</v>
      </c>
      <c r="B152" s="21"/>
      <c r="C152" s="21"/>
      <c r="D152" s="114">
        <f t="shared" si="3"/>
      </c>
      <c r="E152" s="114"/>
      <c r="F152" s="114"/>
    </row>
    <row r="153" spans="1:6" ht="12.75">
      <c r="A153" s="114">
        <v>152</v>
      </c>
      <c r="B153" s="21"/>
      <c r="C153" s="21"/>
      <c r="D153" s="114">
        <f t="shared" si="3"/>
      </c>
      <c r="E153" s="114"/>
      <c r="F153" s="114"/>
    </row>
    <row r="154" spans="1:6" ht="12.75">
      <c r="A154" s="114">
        <v>153</v>
      </c>
      <c r="B154" s="21"/>
      <c r="C154" s="21"/>
      <c r="D154" s="114">
        <f t="shared" si="3"/>
      </c>
      <c r="E154" s="114"/>
      <c r="F154" s="114"/>
    </row>
    <row r="155" spans="1:6" ht="12.75">
      <c r="A155" s="114">
        <v>154</v>
      </c>
      <c r="B155" s="21"/>
      <c r="C155" s="21"/>
      <c r="D155" s="114">
        <f t="shared" si="3"/>
      </c>
      <c r="E155" s="114"/>
      <c r="F155" s="114"/>
    </row>
    <row r="156" spans="1:6" ht="12.75">
      <c r="A156" s="114">
        <v>155</v>
      </c>
      <c r="B156" s="21"/>
      <c r="C156" s="21"/>
      <c r="D156" s="114">
        <f t="shared" si="3"/>
      </c>
      <c r="E156" s="114"/>
      <c r="F156" s="114"/>
    </row>
    <row r="157" spans="1:6" ht="12.75">
      <c r="A157" s="114">
        <v>156</v>
      </c>
      <c r="B157" s="21"/>
      <c r="C157" s="21"/>
      <c r="D157" s="114">
        <f t="shared" si="3"/>
      </c>
      <c r="E157" s="114"/>
      <c r="F157" s="114"/>
    </row>
    <row r="158" spans="1:6" ht="12.75">
      <c r="A158" s="114">
        <v>157</v>
      </c>
      <c r="B158" s="21"/>
      <c r="C158" s="21"/>
      <c r="D158" s="114">
        <f t="shared" si="3"/>
      </c>
      <c r="E158" s="114"/>
      <c r="F158" s="114"/>
    </row>
    <row r="159" spans="1:6" ht="12.75">
      <c r="A159" s="114">
        <v>158</v>
      </c>
      <c r="B159" s="21"/>
      <c r="C159" s="21"/>
      <c r="D159" s="114">
        <f t="shared" si="3"/>
      </c>
      <c r="E159" s="114"/>
      <c r="F159" s="114"/>
    </row>
    <row r="160" spans="1:6" ht="12.75">
      <c r="A160" s="114">
        <v>159</v>
      </c>
      <c r="B160" s="21"/>
      <c r="C160" s="21"/>
      <c r="D160" s="114">
        <f t="shared" si="3"/>
      </c>
      <c r="E160" s="114"/>
      <c r="F160" s="114"/>
    </row>
    <row r="161" spans="1:6" ht="12.75">
      <c r="A161" s="114">
        <v>160</v>
      </c>
      <c r="B161" s="21"/>
      <c r="C161" s="21"/>
      <c r="D161" s="114">
        <f t="shared" si="3"/>
      </c>
      <c r="E161" s="114"/>
      <c r="F161" s="114"/>
    </row>
    <row r="162" spans="1:6" ht="12.75">
      <c r="A162" s="114">
        <v>161</v>
      </c>
      <c r="B162" s="21"/>
      <c r="C162" s="21"/>
      <c r="D162" s="114">
        <f t="shared" si="3"/>
      </c>
      <c r="E162" s="114"/>
      <c r="F162" s="114"/>
    </row>
    <row r="163" spans="1:6" ht="12.75">
      <c r="A163" s="114">
        <v>162</v>
      </c>
      <c r="B163" s="21"/>
      <c r="C163" s="21"/>
      <c r="D163" s="114">
        <f t="shared" si="3"/>
      </c>
      <c r="E163" s="114"/>
      <c r="F163" s="114"/>
    </row>
    <row r="164" spans="1:6" ht="12.75">
      <c r="A164" s="114">
        <v>163</v>
      </c>
      <c r="B164" s="21"/>
      <c r="C164" s="21"/>
      <c r="D164" s="114">
        <f t="shared" si="3"/>
      </c>
      <c r="E164" s="114"/>
      <c r="F164" s="114"/>
    </row>
    <row r="165" spans="1:6" ht="12.75">
      <c r="A165" s="114">
        <v>164</v>
      </c>
      <c r="B165" s="21"/>
      <c r="C165" s="21"/>
      <c r="D165" s="114">
        <f t="shared" si="3"/>
      </c>
      <c r="E165" s="114"/>
      <c r="F165" s="114"/>
    </row>
    <row r="166" spans="1:6" ht="12.75">
      <c r="A166" s="114">
        <v>165</v>
      </c>
      <c r="B166" s="21"/>
      <c r="C166" s="21"/>
      <c r="D166" s="114">
        <f t="shared" si="3"/>
      </c>
      <c r="E166" s="114"/>
      <c r="F166" s="114"/>
    </row>
    <row r="167" spans="1:6" ht="12.75">
      <c r="A167" s="114">
        <v>166</v>
      </c>
      <c r="B167" s="21"/>
      <c r="C167" s="21"/>
      <c r="D167" s="114">
        <f t="shared" si="3"/>
      </c>
      <c r="E167" s="114"/>
      <c r="F167" s="114"/>
    </row>
    <row r="168" spans="1:6" ht="12.75">
      <c r="A168" s="114">
        <v>167</v>
      </c>
      <c r="B168" s="21"/>
      <c r="C168" s="21"/>
      <c r="D168" s="114">
        <f t="shared" si="3"/>
      </c>
      <c r="E168" s="114"/>
      <c r="F168" s="114"/>
    </row>
    <row r="169" spans="1:6" ht="12.75">
      <c r="A169" s="114">
        <v>168</v>
      </c>
      <c r="B169" s="21"/>
      <c r="C169" s="21"/>
      <c r="D169" s="114">
        <f t="shared" si="3"/>
      </c>
      <c r="E169" s="114"/>
      <c r="F169" s="114"/>
    </row>
    <row r="170" spans="1:6" ht="12.75">
      <c r="A170" s="114">
        <v>169</v>
      </c>
      <c r="B170" s="21"/>
      <c r="C170" s="21"/>
      <c r="D170" s="114">
        <f t="shared" si="3"/>
      </c>
      <c r="E170" s="114"/>
      <c r="F170" s="114"/>
    </row>
    <row r="171" spans="1:6" ht="12.75">
      <c r="A171" s="114">
        <v>170</v>
      </c>
      <c r="B171" s="21"/>
      <c r="C171" s="21"/>
      <c r="D171" s="114">
        <f t="shared" si="3"/>
      </c>
      <c r="E171" s="114"/>
      <c r="F171" s="114"/>
    </row>
    <row r="172" spans="1:6" ht="12.75">
      <c r="A172" s="114">
        <v>171</v>
      </c>
      <c r="B172" s="21"/>
      <c r="C172" s="21"/>
      <c r="D172" s="114">
        <f t="shared" si="3"/>
      </c>
      <c r="E172" s="114"/>
      <c r="F172" s="114"/>
    </row>
    <row r="173" spans="1:6" ht="12.75">
      <c r="A173" s="114">
        <v>172</v>
      </c>
      <c r="B173" s="21"/>
      <c r="C173" s="21"/>
      <c r="D173" s="114">
        <f t="shared" si="3"/>
      </c>
      <c r="E173" s="114"/>
      <c r="F173" s="114"/>
    </row>
    <row r="174" spans="1:6" ht="12.75">
      <c r="A174" s="114">
        <v>173</v>
      </c>
      <c r="B174" s="21"/>
      <c r="C174" s="21"/>
      <c r="D174" s="114">
        <f t="shared" si="3"/>
      </c>
      <c r="E174" s="114"/>
      <c r="F174" s="114"/>
    </row>
    <row r="175" spans="1:6" ht="12.75">
      <c r="A175" s="114">
        <v>174</v>
      </c>
      <c r="B175" s="21"/>
      <c r="C175" s="21"/>
      <c r="D175" s="114">
        <f t="shared" si="3"/>
      </c>
      <c r="E175" s="114"/>
      <c r="F175" s="114"/>
    </row>
    <row r="176" spans="1:6" ht="12.75">
      <c r="A176" s="114">
        <v>175</v>
      </c>
      <c r="B176" s="21"/>
      <c r="C176" s="21"/>
      <c r="D176" s="114">
        <f t="shared" si="3"/>
      </c>
      <c r="E176" s="114"/>
      <c r="F176" s="114"/>
    </row>
    <row r="177" spans="1:6" ht="12.75">
      <c r="A177" s="114">
        <v>176</v>
      </c>
      <c r="B177" s="21"/>
      <c r="C177" s="21"/>
      <c r="D177" s="114">
        <f t="shared" si="3"/>
      </c>
      <c r="E177" s="114"/>
      <c r="F177" s="114"/>
    </row>
    <row r="178" spans="1:6" ht="12.75">
      <c r="A178" s="114">
        <v>177</v>
      </c>
      <c r="B178" s="21"/>
      <c r="C178" s="21"/>
      <c r="D178" s="114">
        <f t="shared" si="3"/>
      </c>
      <c r="E178" s="114"/>
      <c r="F178" s="114"/>
    </row>
    <row r="179" spans="1:6" ht="12.75">
      <c r="A179" s="114">
        <v>178</v>
      </c>
      <c r="B179" s="21"/>
      <c r="C179" s="21"/>
      <c r="D179" s="114">
        <f t="shared" si="3"/>
      </c>
      <c r="E179" s="114"/>
      <c r="F179" s="114"/>
    </row>
    <row r="180" spans="1:6" ht="12.75">
      <c r="A180" s="114">
        <v>179</v>
      </c>
      <c r="B180" s="21"/>
      <c r="C180" s="21"/>
      <c r="D180" s="114">
        <f t="shared" si="3"/>
      </c>
      <c r="E180" s="114"/>
      <c r="F180" s="114"/>
    </row>
    <row r="181" spans="1:6" ht="12.75">
      <c r="A181" s="114">
        <v>180</v>
      </c>
      <c r="B181" s="21"/>
      <c r="C181" s="21"/>
      <c r="D181" s="114">
        <f t="shared" si="3"/>
      </c>
      <c r="E181" s="114"/>
      <c r="F181" s="114"/>
    </row>
    <row r="182" spans="1:6" ht="12.75">
      <c r="A182" s="114">
        <v>181</v>
      </c>
      <c r="B182" s="21"/>
      <c r="C182" s="21"/>
      <c r="D182" s="114">
        <f t="shared" si="3"/>
      </c>
      <c r="E182" s="114"/>
      <c r="F182" s="114"/>
    </row>
    <row r="183" spans="1:6" ht="12.75">
      <c r="A183" s="114">
        <v>182</v>
      </c>
      <c r="B183" s="21"/>
      <c r="C183" s="21"/>
      <c r="D183" s="114">
        <f t="shared" si="3"/>
      </c>
      <c r="E183" s="114"/>
      <c r="F183" s="114"/>
    </row>
    <row r="184" spans="1:4" ht="12.75">
      <c r="A184" s="112">
        <v>183</v>
      </c>
      <c r="B184" s="116"/>
      <c r="C184" s="116"/>
      <c r="D184" s="114">
        <f t="shared" si="3"/>
      </c>
    </row>
    <row r="185" spans="1:4" ht="12.75">
      <c r="A185" s="112">
        <v>184</v>
      </c>
      <c r="B185" s="116"/>
      <c r="C185" s="116"/>
      <c r="D185" s="114">
        <f t="shared" si="3"/>
      </c>
    </row>
    <row r="186" spans="1:4" ht="12.75">
      <c r="A186" s="112">
        <v>185</v>
      </c>
      <c r="B186" s="116"/>
      <c r="C186" s="116"/>
      <c r="D186" s="114">
        <f t="shared" si="3"/>
      </c>
    </row>
    <row r="187" spans="1:4" ht="12.75">
      <c r="A187" s="112">
        <v>186</v>
      </c>
      <c r="B187" s="116"/>
      <c r="C187" s="116"/>
      <c r="D187" s="114">
        <f t="shared" si="3"/>
      </c>
    </row>
    <row r="188" spans="1:4" ht="12.75">
      <c r="A188" s="112">
        <v>187</v>
      </c>
      <c r="B188" s="116"/>
      <c r="C188" s="116"/>
      <c r="D188" s="114">
        <f t="shared" si="3"/>
      </c>
    </row>
    <row r="189" spans="1:4" ht="12.75">
      <c r="A189" s="112">
        <v>188</v>
      </c>
      <c r="B189" s="116"/>
      <c r="C189" s="116"/>
      <c r="D189" s="114">
        <f t="shared" si="3"/>
      </c>
    </row>
    <row r="190" spans="1:4" ht="12.75">
      <c r="A190" s="112">
        <v>189</v>
      </c>
      <c r="B190" s="116"/>
      <c r="C190" s="116"/>
      <c r="D190" s="114">
        <f t="shared" si="3"/>
      </c>
    </row>
    <row r="191" spans="1:4" ht="12.75">
      <c r="A191" s="112">
        <v>190</v>
      </c>
      <c r="B191" s="116"/>
      <c r="C191" s="116"/>
      <c r="D191" s="114">
        <f t="shared" si="3"/>
      </c>
    </row>
    <row r="192" spans="1:4" ht="12.75">
      <c r="A192" s="112">
        <v>191</v>
      </c>
      <c r="B192" s="116"/>
      <c r="C192" s="116"/>
      <c r="D192" s="114">
        <f t="shared" si="3"/>
      </c>
    </row>
    <row r="193" spans="1:4" ht="12.75">
      <c r="A193" s="112">
        <v>192</v>
      </c>
      <c r="B193" s="116"/>
      <c r="C193" s="116"/>
      <c r="D193" s="114">
        <f t="shared" si="3"/>
      </c>
    </row>
    <row r="194" spans="1:4" ht="12.75">
      <c r="A194" s="112">
        <v>193</v>
      </c>
      <c r="B194" s="116"/>
      <c r="C194" s="116"/>
      <c r="D194" s="114">
        <f t="shared" si="3"/>
      </c>
    </row>
    <row r="195" spans="1:4" ht="12.75">
      <c r="A195" s="112">
        <v>194</v>
      </c>
      <c r="B195" s="116"/>
      <c r="C195" s="116"/>
      <c r="D195" s="114">
        <f t="shared" si="3"/>
      </c>
    </row>
    <row r="196" spans="1:4" ht="12.75">
      <c r="A196" s="112">
        <v>195</v>
      </c>
      <c r="B196" s="116"/>
      <c r="C196" s="116"/>
      <c r="D196" s="114">
        <f t="shared" si="3"/>
      </c>
    </row>
    <row r="197" spans="1:4" ht="12.75">
      <c r="A197" s="112">
        <v>196</v>
      </c>
      <c r="B197" s="116"/>
      <c r="C197" s="116"/>
      <c r="D197" s="114">
        <f aca="true" t="shared" si="4" ref="D197:D250">IF(B197="","",CONCATENATE(B197,", ",C197))</f>
      </c>
    </row>
    <row r="198" spans="1:4" ht="12.75">
      <c r="A198" s="112">
        <v>197</v>
      </c>
      <c r="B198" s="116"/>
      <c r="C198" s="116"/>
      <c r="D198" s="114">
        <f t="shared" si="4"/>
      </c>
    </row>
    <row r="199" spans="1:4" ht="12.75">
      <c r="A199" s="112">
        <v>198</v>
      </c>
      <c r="B199" s="116"/>
      <c r="C199" s="116"/>
      <c r="D199" s="114">
        <f t="shared" si="4"/>
      </c>
    </row>
    <row r="200" spans="1:4" ht="12.75">
      <c r="A200" s="112">
        <v>199</v>
      </c>
      <c r="B200" s="116"/>
      <c r="C200" s="116"/>
      <c r="D200" s="114">
        <f t="shared" si="4"/>
      </c>
    </row>
    <row r="201" spans="1:4" ht="12.75">
      <c r="A201" s="112">
        <v>200</v>
      </c>
      <c r="B201" s="116"/>
      <c r="C201" s="116"/>
      <c r="D201" s="114">
        <f t="shared" si="4"/>
      </c>
    </row>
    <row r="202" spans="1:4" ht="12.75">
      <c r="A202" s="112">
        <v>201</v>
      </c>
      <c r="B202" s="116"/>
      <c r="C202" s="116"/>
      <c r="D202" s="114">
        <f t="shared" si="4"/>
      </c>
    </row>
    <row r="203" spans="1:4" ht="12.75">
      <c r="A203" s="112">
        <v>202</v>
      </c>
      <c r="B203" s="116"/>
      <c r="C203" s="116"/>
      <c r="D203" s="114">
        <f t="shared" si="4"/>
      </c>
    </row>
    <row r="204" spans="1:4" ht="12.75">
      <c r="A204" s="112">
        <v>203</v>
      </c>
      <c r="B204" s="116"/>
      <c r="C204" s="116"/>
      <c r="D204" s="114">
        <f t="shared" si="4"/>
      </c>
    </row>
    <row r="205" spans="1:4" ht="12.75">
      <c r="A205" s="112">
        <v>204</v>
      </c>
      <c r="B205" s="116"/>
      <c r="C205" s="116"/>
      <c r="D205" s="114">
        <f t="shared" si="4"/>
      </c>
    </row>
    <row r="206" spans="1:4" ht="12.75">
      <c r="A206" s="112">
        <v>205</v>
      </c>
      <c r="B206" s="116"/>
      <c r="C206" s="116"/>
      <c r="D206" s="114">
        <f t="shared" si="4"/>
      </c>
    </row>
    <row r="207" spans="1:4" ht="12.75">
      <c r="A207" s="112">
        <v>206</v>
      </c>
      <c r="B207" s="116"/>
      <c r="C207" s="116"/>
      <c r="D207" s="114">
        <f t="shared" si="4"/>
      </c>
    </row>
    <row r="208" spans="1:4" ht="12.75">
      <c r="A208" s="112">
        <v>207</v>
      </c>
      <c r="B208" s="116"/>
      <c r="C208" s="116"/>
      <c r="D208" s="114">
        <f t="shared" si="4"/>
      </c>
    </row>
    <row r="209" spans="1:4" ht="12.75">
      <c r="A209" s="112">
        <v>208</v>
      </c>
      <c r="B209" s="116"/>
      <c r="C209" s="116"/>
      <c r="D209" s="114">
        <f t="shared" si="4"/>
      </c>
    </row>
    <row r="210" spans="1:4" ht="12.75">
      <c r="A210" s="112">
        <v>209</v>
      </c>
      <c r="B210" s="116"/>
      <c r="C210" s="116"/>
      <c r="D210" s="114">
        <f t="shared" si="4"/>
      </c>
    </row>
    <row r="211" spans="1:4" ht="12.75">
      <c r="A211" s="112">
        <v>210</v>
      </c>
      <c r="B211" s="116"/>
      <c r="C211" s="116"/>
      <c r="D211" s="114">
        <f t="shared" si="4"/>
      </c>
    </row>
    <row r="212" spans="1:4" ht="12.75">
      <c r="A212" s="112">
        <v>211</v>
      </c>
      <c r="B212" s="116"/>
      <c r="C212" s="116"/>
      <c r="D212" s="114">
        <f t="shared" si="4"/>
      </c>
    </row>
    <row r="213" spans="1:4" ht="12.75">
      <c r="A213" s="112">
        <v>212</v>
      </c>
      <c r="B213" s="116"/>
      <c r="C213" s="116"/>
      <c r="D213" s="114">
        <f t="shared" si="4"/>
      </c>
    </row>
    <row r="214" spans="1:4" ht="12.75">
      <c r="A214" s="112">
        <v>213</v>
      </c>
      <c r="B214" s="116"/>
      <c r="C214" s="116"/>
      <c r="D214" s="114">
        <f t="shared" si="4"/>
      </c>
    </row>
    <row r="215" spans="1:4" ht="12.75">
      <c r="A215" s="112">
        <v>214</v>
      </c>
      <c r="B215" s="116"/>
      <c r="C215" s="116"/>
      <c r="D215" s="114">
        <f t="shared" si="4"/>
      </c>
    </row>
    <row r="216" spans="1:4" ht="12.75">
      <c r="A216" s="112">
        <v>215</v>
      </c>
      <c r="B216" s="116"/>
      <c r="C216" s="116"/>
      <c r="D216" s="114">
        <f t="shared" si="4"/>
      </c>
    </row>
    <row r="217" spans="1:4" ht="12.75">
      <c r="A217" s="112">
        <v>216</v>
      </c>
      <c r="B217" s="116"/>
      <c r="C217" s="116"/>
      <c r="D217" s="114">
        <f t="shared" si="4"/>
      </c>
    </row>
    <row r="218" spans="1:4" ht="12.75">
      <c r="A218" s="112">
        <v>217</v>
      </c>
      <c r="B218" s="116"/>
      <c r="C218" s="116"/>
      <c r="D218" s="114">
        <f t="shared" si="4"/>
      </c>
    </row>
    <row r="219" spans="1:4" ht="12.75">
      <c r="A219" s="112">
        <v>218</v>
      </c>
      <c r="B219" s="116"/>
      <c r="C219" s="116"/>
      <c r="D219" s="114">
        <f t="shared" si="4"/>
      </c>
    </row>
    <row r="220" spans="1:4" ht="12.75">
      <c r="A220" s="112">
        <v>219</v>
      </c>
      <c r="B220" s="116"/>
      <c r="C220" s="116"/>
      <c r="D220" s="114">
        <f t="shared" si="4"/>
      </c>
    </row>
    <row r="221" spans="1:4" ht="12.75">
      <c r="A221" s="112">
        <v>220</v>
      </c>
      <c r="B221" s="116"/>
      <c r="C221" s="116"/>
      <c r="D221" s="114">
        <f t="shared" si="4"/>
      </c>
    </row>
    <row r="222" spans="1:4" ht="12.75">
      <c r="A222" s="112">
        <v>221</v>
      </c>
      <c r="B222" s="116"/>
      <c r="C222" s="116"/>
      <c r="D222" s="114">
        <f t="shared" si="4"/>
      </c>
    </row>
    <row r="223" spans="1:4" ht="12.75">
      <c r="A223" s="112">
        <v>222</v>
      </c>
      <c r="B223" s="116"/>
      <c r="C223" s="116"/>
      <c r="D223" s="114">
        <f t="shared" si="4"/>
      </c>
    </row>
    <row r="224" spans="1:4" ht="12.75">
      <c r="A224" s="112">
        <v>223</v>
      </c>
      <c r="B224" s="116"/>
      <c r="C224" s="116"/>
      <c r="D224" s="114">
        <f t="shared" si="4"/>
      </c>
    </row>
    <row r="225" spans="1:4" ht="12.75">
      <c r="A225" s="112">
        <v>224</v>
      </c>
      <c r="B225" s="116"/>
      <c r="C225" s="116"/>
      <c r="D225" s="114">
        <f t="shared" si="4"/>
      </c>
    </row>
    <row r="226" spans="1:4" ht="12.75">
      <c r="A226" s="112">
        <v>225</v>
      </c>
      <c r="B226" s="116"/>
      <c r="C226" s="116"/>
      <c r="D226" s="114">
        <f t="shared" si="4"/>
      </c>
    </row>
    <row r="227" spans="1:4" ht="12.75">
      <c r="A227" s="112">
        <v>226</v>
      </c>
      <c r="B227" s="116"/>
      <c r="C227" s="116"/>
      <c r="D227" s="114">
        <f t="shared" si="4"/>
      </c>
    </row>
    <row r="228" spans="1:4" ht="12.75">
      <c r="A228" s="112">
        <v>227</v>
      </c>
      <c r="B228" s="116"/>
      <c r="C228" s="116"/>
      <c r="D228" s="114">
        <f t="shared" si="4"/>
      </c>
    </row>
    <row r="229" spans="1:4" ht="12.75">
      <c r="A229" s="112">
        <v>228</v>
      </c>
      <c r="B229" s="116"/>
      <c r="C229" s="116"/>
      <c r="D229" s="114">
        <f t="shared" si="4"/>
      </c>
    </row>
    <row r="230" spans="1:4" ht="12.75">
      <c r="A230" s="112">
        <v>229</v>
      </c>
      <c r="B230" s="116"/>
      <c r="C230" s="116"/>
      <c r="D230" s="114">
        <f t="shared" si="4"/>
      </c>
    </row>
    <row r="231" spans="1:4" ht="12.75">
      <c r="A231" s="112">
        <v>230</v>
      </c>
      <c r="B231" s="116"/>
      <c r="C231" s="116"/>
      <c r="D231" s="114">
        <f t="shared" si="4"/>
      </c>
    </row>
    <row r="232" spans="1:4" ht="12.75">
      <c r="A232" s="112">
        <v>231</v>
      </c>
      <c r="B232" s="116"/>
      <c r="C232" s="116"/>
      <c r="D232" s="114">
        <f t="shared" si="4"/>
      </c>
    </row>
    <row r="233" spans="1:4" ht="12.75">
      <c r="A233" s="112">
        <v>232</v>
      </c>
      <c r="B233" s="116"/>
      <c r="C233" s="116"/>
      <c r="D233" s="114">
        <f t="shared" si="4"/>
      </c>
    </row>
    <row r="234" spans="1:4" ht="12.75">
      <c r="A234" s="112">
        <v>233</v>
      </c>
      <c r="B234" s="116"/>
      <c r="C234" s="116"/>
      <c r="D234" s="114">
        <f t="shared" si="4"/>
      </c>
    </row>
    <row r="235" spans="1:4" ht="12.75">
      <c r="A235" s="112">
        <v>234</v>
      </c>
      <c r="B235" s="116"/>
      <c r="C235" s="116"/>
      <c r="D235" s="114">
        <f t="shared" si="4"/>
      </c>
    </row>
    <row r="236" spans="1:4" ht="12.75">
      <c r="A236" s="112">
        <v>235</v>
      </c>
      <c r="B236" s="116"/>
      <c r="C236" s="116"/>
      <c r="D236" s="114">
        <f t="shared" si="4"/>
      </c>
    </row>
    <row r="237" spans="1:4" ht="12.75">
      <c r="A237" s="112">
        <v>236</v>
      </c>
      <c r="B237" s="116"/>
      <c r="C237" s="116"/>
      <c r="D237" s="114">
        <f t="shared" si="4"/>
      </c>
    </row>
    <row r="238" spans="1:4" ht="12.75">
      <c r="A238" s="112">
        <v>237</v>
      </c>
      <c r="B238" s="116"/>
      <c r="C238" s="116"/>
      <c r="D238" s="114">
        <f t="shared" si="4"/>
      </c>
    </row>
    <row r="239" spans="1:4" ht="12.75">
      <c r="A239" s="112">
        <v>238</v>
      </c>
      <c r="B239" s="116"/>
      <c r="C239" s="116"/>
      <c r="D239" s="114">
        <f t="shared" si="4"/>
      </c>
    </row>
    <row r="240" spans="1:4" ht="12.75">
      <c r="A240" s="112">
        <v>239</v>
      </c>
      <c r="B240" s="116"/>
      <c r="C240" s="116"/>
      <c r="D240" s="114">
        <f t="shared" si="4"/>
      </c>
    </row>
    <row r="241" spans="1:4" ht="12.75">
      <c r="A241" s="112">
        <v>240</v>
      </c>
      <c r="B241" s="116"/>
      <c r="C241" s="116"/>
      <c r="D241" s="114">
        <f t="shared" si="4"/>
      </c>
    </row>
    <row r="242" spans="1:4" ht="12.75">
      <c r="A242" s="112">
        <v>241</v>
      </c>
      <c r="B242" s="116"/>
      <c r="C242" s="116"/>
      <c r="D242" s="114">
        <f t="shared" si="4"/>
      </c>
    </row>
    <row r="243" spans="1:4" ht="12.75">
      <c r="A243" s="112">
        <v>242</v>
      </c>
      <c r="B243" s="116"/>
      <c r="C243" s="116"/>
      <c r="D243" s="114">
        <f t="shared" si="4"/>
      </c>
    </row>
    <row r="244" spans="1:4" ht="12.75">
      <c r="A244" s="112">
        <v>243</v>
      </c>
      <c r="B244" s="116"/>
      <c r="C244" s="116"/>
      <c r="D244" s="114">
        <f t="shared" si="4"/>
      </c>
    </row>
    <row r="245" spans="1:4" ht="12.75">
      <c r="A245" s="112">
        <v>244</v>
      </c>
      <c r="B245" s="116"/>
      <c r="C245" s="116"/>
      <c r="D245" s="114">
        <f t="shared" si="4"/>
      </c>
    </row>
    <row r="246" spans="1:4" ht="12.75">
      <c r="A246" s="112">
        <v>245</v>
      </c>
      <c r="B246" s="116"/>
      <c r="C246" s="116"/>
      <c r="D246" s="114">
        <f t="shared" si="4"/>
      </c>
    </row>
    <row r="247" spans="1:4" ht="12.75">
      <c r="A247" s="112">
        <v>246</v>
      </c>
      <c r="B247" s="116"/>
      <c r="C247" s="116"/>
      <c r="D247" s="114">
        <f t="shared" si="4"/>
      </c>
    </row>
    <row r="248" spans="1:4" ht="12.75">
      <c r="A248" s="112">
        <v>247</v>
      </c>
      <c r="B248" s="116"/>
      <c r="C248" s="116"/>
      <c r="D248" s="114">
        <f t="shared" si="4"/>
      </c>
    </row>
    <row r="249" spans="1:4" ht="12.75">
      <c r="A249" s="112">
        <v>248</v>
      </c>
      <c r="B249" s="116"/>
      <c r="C249" s="116"/>
      <c r="D249" s="114">
        <f t="shared" si="4"/>
      </c>
    </row>
    <row r="250" spans="1:4" ht="12.75">
      <c r="A250" s="112">
        <v>249</v>
      </c>
      <c r="B250" s="116"/>
      <c r="C250" s="116"/>
      <c r="D250" s="114">
        <f t="shared" si="4"/>
      </c>
    </row>
    <row r="251" spans="1:3" ht="12.75">
      <c r="A251" s="112">
        <v>250</v>
      </c>
      <c r="B251" s="116"/>
      <c r="C251" s="116"/>
    </row>
    <row r="252" ht="12.75">
      <c r="A252" s="112"/>
    </row>
  </sheetData>
  <sheetProtection sheet="1" objects="1" scenarios="1"/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workbookViewId="0" topLeftCell="A1">
      <selection activeCell="AI30" sqref="AI30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143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9" t="s">
        <v>188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9"/>
      <c r="AI5" s="28"/>
      <c r="AJ5" s="28"/>
      <c r="AK5" s="28"/>
    </row>
    <row r="6" spans="2:37" ht="15" customHeight="1">
      <c r="B6" s="9" t="s">
        <v>174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73">
        <v>1</v>
      </c>
      <c r="F9" s="182"/>
      <c r="G9" s="182"/>
      <c r="H9" s="182"/>
      <c r="I9" s="183"/>
      <c r="J9" s="173">
        <v>2</v>
      </c>
      <c r="K9" s="174"/>
      <c r="L9" s="174"/>
      <c r="M9" s="174"/>
      <c r="N9" s="175"/>
      <c r="O9" s="173">
        <v>3</v>
      </c>
      <c r="P9" s="174"/>
      <c r="Q9" s="174"/>
      <c r="R9" s="174"/>
      <c r="S9" s="175"/>
      <c r="T9" s="173">
        <v>4</v>
      </c>
      <c r="U9" s="174"/>
      <c r="V9" s="174"/>
      <c r="W9" s="174"/>
      <c r="X9" s="175"/>
      <c r="Y9" s="173" t="s">
        <v>0</v>
      </c>
      <c r="Z9" s="182"/>
      <c r="AA9" s="182"/>
      <c r="AB9" s="182"/>
      <c r="AC9" s="183"/>
      <c r="AD9" s="173" t="s">
        <v>1</v>
      </c>
      <c r="AE9" s="182"/>
      <c r="AF9" s="182"/>
      <c r="AG9" s="182"/>
      <c r="AH9" s="183"/>
      <c r="AI9" s="29" t="s">
        <v>2</v>
      </c>
    </row>
    <row r="10" spans="1:35" ht="14.25" customHeight="1">
      <c r="A10" s="20">
        <v>86</v>
      </c>
      <c r="B10" s="30">
        <v>1</v>
      </c>
      <c r="C10" s="36"/>
      <c r="D10" s="14" t="str">
        <f>IF(A10=0,"",INDEX(Nimet!$A$2:$D$251,A10,4))</f>
        <v>Victoria Sitnik, Nomme SK</v>
      </c>
      <c r="E10" s="179"/>
      <c r="F10" s="180"/>
      <c r="G10" s="180"/>
      <c r="H10" s="180"/>
      <c r="I10" s="181"/>
      <c r="J10" s="176" t="str">
        <f>CONCATENATE(AB22,"-",AD22)</f>
        <v>3-1</v>
      </c>
      <c r="K10" s="177"/>
      <c r="L10" s="177"/>
      <c r="M10" s="177"/>
      <c r="N10" s="178"/>
      <c r="O10" s="176" t="str">
        <f>CONCATENATE(AB16,"-",AD16)</f>
        <v>1-3</v>
      </c>
      <c r="P10" s="177"/>
      <c r="Q10" s="177"/>
      <c r="R10" s="177"/>
      <c r="S10" s="178"/>
      <c r="T10" s="176" t="str">
        <f>CONCATENATE(AB19,"-",AD19)</f>
        <v>0-0</v>
      </c>
      <c r="U10" s="177"/>
      <c r="V10" s="177"/>
      <c r="W10" s="177"/>
      <c r="X10" s="178"/>
      <c r="Y10" s="173" t="str">
        <f>CONCATENATE(AF16+AF19+AF22,"-",AH16+AH19+AH22)</f>
        <v>1-1</v>
      </c>
      <c r="Z10" s="174"/>
      <c r="AA10" s="174"/>
      <c r="AB10" s="174"/>
      <c r="AC10" s="175"/>
      <c r="AD10" s="173" t="str">
        <f>CONCATENATE(AB16+AB19+AB22,"-",AD16+AD19+AD22)</f>
        <v>4-4</v>
      </c>
      <c r="AE10" s="174"/>
      <c r="AF10" s="174"/>
      <c r="AG10" s="174"/>
      <c r="AH10" s="175"/>
      <c r="AI10" s="70">
        <v>2</v>
      </c>
    </row>
    <row r="11" spans="1:35" ht="14.25" customHeight="1">
      <c r="A11" s="20">
        <v>60</v>
      </c>
      <c r="B11" s="30">
        <v>2</v>
      </c>
      <c r="C11" s="36"/>
      <c r="D11" s="14" t="str">
        <f>IF(A11=0,"",INDEX(Nimet!$A$2:$D$251,A11,4))</f>
        <v>Paju Eriksson, MBF</v>
      </c>
      <c r="E11" s="176" t="str">
        <f>CONCATENATE(AD22,"-",AB22)</f>
        <v>1-3</v>
      </c>
      <c r="F11" s="177"/>
      <c r="G11" s="177"/>
      <c r="H11" s="177"/>
      <c r="I11" s="178"/>
      <c r="J11" s="179"/>
      <c r="K11" s="180"/>
      <c r="L11" s="180"/>
      <c r="M11" s="180"/>
      <c r="N11" s="181"/>
      <c r="O11" s="176" t="str">
        <f>CONCATENATE(AB20,"-",AD20)</f>
        <v>0-3</v>
      </c>
      <c r="P11" s="177"/>
      <c r="Q11" s="177"/>
      <c r="R11" s="177"/>
      <c r="S11" s="178"/>
      <c r="T11" s="176" t="str">
        <f>CONCATENATE(AB17,"-",AD17)</f>
        <v>0-0</v>
      </c>
      <c r="U11" s="177"/>
      <c r="V11" s="177"/>
      <c r="W11" s="177"/>
      <c r="X11" s="178"/>
      <c r="Y11" s="173" t="str">
        <f>CONCATENATE(AF17+AF20+AH22,"-",AH17+AH20+AF22)</f>
        <v>0-2</v>
      </c>
      <c r="Z11" s="174"/>
      <c r="AA11" s="174"/>
      <c r="AB11" s="174"/>
      <c r="AC11" s="175"/>
      <c r="AD11" s="173" t="str">
        <f>CONCATENATE(AB17+AB20+AD22,"-",AD17+AD20+AB22)</f>
        <v>1-6</v>
      </c>
      <c r="AE11" s="174"/>
      <c r="AF11" s="174"/>
      <c r="AG11" s="174"/>
      <c r="AH11" s="175"/>
      <c r="AI11" s="70">
        <v>3</v>
      </c>
    </row>
    <row r="12" spans="1:35" ht="14.25" customHeight="1">
      <c r="A12" s="20">
        <v>55</v>
      </c>
      <c r="B12" s="30">
        <v>3</v>
      </c>
      <c r="C12" s="36"/>
      <c r="D12" s="14" t="str">
        <f>IF(A12=0,"",INDEX(Nimet!$A$2:$D$251,A12,4))</f>
        <v>Sofia Engman, MBF</v>
      </c>
      <c r="E12" s="176" t="str">
        <f>CONCATENATE(AD16,"-",AB16)</f>
        <v>3-1</v>
      </c>
      <c r="F12" s="177"/>
      <c r="G12" s="177"/>
      <c r="H12" s="177"/>
      <c r="I12" s="178"/>
      <c r="J12" s="176" t="str">
        <f>CONCATENATE(AD20,"-",AB20)</f>
        <v>3-0</v>
      </c>
      <c r="K12" s="177"/>
      <c r="L12" s="177"/>
      <c r="M12" s="177"/>
      <c r="N12" s="178"/>
      <c r="O12" s="179"/>
      <c r="P12" s="180"/>
      <c r="Q12" s="180"/>
      <c r="R12" s="180"/>
      <c r="S12" s="181"/>
      <c r="T12" s="176" t="str">
        <f>CONCATENATE(AB23,"-",AD23)</f>
        <v>0-0</v>
      </c>
      <c r="U12" s="177"/>
      <c r="V12" s="177"/>
      <c r="W12" s="177"/>
      <c r="X12" s="178"/>
      <c r="Y12" s="173" t="str">
        <f>CONCATENATE(AH16+AH20+AF23,"-",AF16+AF20+AH23)</f>
        <v>2-0</v>
      </c>
      <c r="Z12" s="174"/>
      <c r="AA12" s="174"/>
      <c r="AB12" s="174"/>
      <c r="AC12" s="175"/>
      <c r="AD12" s="173" t="str">
        <f>CONCATENATE(AD16+AD20+AB23,"-",AB16+AB20+AD23)</f>
        <v>6-1</v>
      </c>
      <c r="AE12" s="174"/>
      <c r="AF12" s="174"/>
      <c r="AG12" s="174"/>
      <c r="AH12" s="175"/>
      <c r="AI12" s="70">
        <v>1</v>
      </c>
    </row>
    <row r="13" spans="1:35" ht="14.25" customHeight="1">
      <c r="A13" s="20"/>
      <c r="B13" s="30">
        <v>4</v>
      </c>
      <c r="C13" s="36"/>
      <c r="D13" s="14">
        <f>IF(A13=0,"",INDEX(Nimet!$A$2:$D$251,A13,4))</f>
      </c>
      <c r="E13" s="176" t="str">
        <f>CONCATENATE(AD19,"-",AB19)</f>
        <v>0-0</v>
      </c>
      <c r="F13" s="177"/>
      <c r="G13" s="177"/>
      <c r="H13" s="177"/>
      <c r="I13" s="178"/>
      <c r="J13" s="176" t="str">
        <f>CONCATENATE(AD17,"-",AB17)</f>
        <v>0-0</v>
      </c>
      <c r="K13" s="177"/>
      <c r="L13" s="177"/>
      <c r="M13" s="177"/>
      <c r="N13" s="178"/>
      <c r="O13" s="176" t="str">
        <f>CONCATENATE(AD23,"-",AB23)</f>
        <v>0-0</v>
      </c>
      <c r="P13" s="177"/>
      <c r="Q13" s="177"/>
      <c r="R13" s="177"/>
      <c r="S13" s="178"/>
      <c r="T13" s="179"/>
      <c r="U13" s="180"/>
      <c r="V13" s="180"/>
      <c r="W13" s="180"/>
      <c r="X13" s="181"/>
      <c r="Y13" s="173" t="str">
        <f>CONCATENATE(AH17+AH19+AH23,"-",AF17+AF19+AF23)</f>
        <v>0-0</v>
      </c>
      <c r="Z13" s="174"/>
      <c r="AA13" s="174"/>
      <c r="AB13" s="174"/>
      <c r="AC13" s="175"/>
      <c r="AD13" s="173" t="str">
        <f>CONCATENATE(AD17+AD19+AD23,"-",AB17+AB19+AB23)</f>
        <v>0-0</v>
      </c>
      <c r="AE13" s="174"/>
      <c r="AF13" s="174"/>
      <c r="AG13" s="174"/>
      <c r="AH13" s="175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Victoria Sitnik, Nomme SK  -  Sofia Engman, MBF</v>
      </c>
      <c r="G16" s="65">
        <v>11</v>
      </c>
      <c r="H16" s="71" t="s">
        <v>27</v>
      </c>
      <c r="I16" s="66">
        <v>13</v>
      </c>
      <c r="J16" s="72"/>
      <c r="K16" s="65">
        <v>6</v>
      </c>
      <c r="L16" s="71" t="s">
        <v>27</v>
      </c>
      <c r="M16" s="66">
        <v>11</v>
      </c>
      <c r="N16" s="72"/>
      <c r="O16" s="65">
        <v>11</v>
      </c>
      <c r="P16" s="71" t="s">
        <v>27</v>
      </c>
      <c r="Q16" s="66">
        <v>9</v>
      </c>
      <c r="R16" s="73"/>
      <c r="S16" s="65">
        <v>9</v>
      </c>
      <c r="T16" s="71" t="s">
        <v>27</v>
      </c>
      <c r="U16" s="66">
        <v>11</v>
      </c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1</v>
      </c>
      <c r="AC16" s="75" t="s">
        <v>27</v>
      </c>
      <c r="AD16" s="76">
        <f>IF($G16-$I16&lt;0,1,0)+IF($K16-$M16&lt;0,1,0)+IF($O16-$Q16&lt;0,1,0)+IF($S16-$U16&lt;0,1,0)+IF($W16-$Y16&lt;0,1,0)</f>
        <v>3</v>
      </c>
      <c r="AE16" s="77"/>
      <c r="AF16" s="78">
        <f>IF($AB16-$AD16&gt;0,1,0)</f>
        <v>0</v>
      </c>
      <c r="AG16" s="67" t="s">
        <v>27</v>
      </c>
      <c r="AH16" s="79">
        <f>IF($AB16-$AD16&lt;0,1,0)</f>
        <v>1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Paju Eriksson, MBF  -  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Victoria Sitnik, Nomme SK  -  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Paju Eriksson, MBF  -  Sofia Engman, MBF</v>
      </c>
      <c r="G20" s="65">
        <v>5</v>
      </c>
      <c r="H20" s="71" t="s">
        <v>27</v>
      </c>
      <c r="I20" s="66">
        <v>11</v>
      </c>
      <c r="J20" s="72"/>
      <c r="K20" s="65">
        <v>7</v>
      </c>
      <c r="L20" s="71" t="s">
        <v>27</v>
      </c>
      <c r="M20" s="66">
        <v>11</v>
      </c>
      <c r="N20" s="72"/>
      <c r="O20" s="65">
        <v>9</v>
      </c>
      <c r="P20" s="71" t="s">
        <v>27</v>
      </c>
      <c r="Q20" s="66">
        <v>11</v>
      </c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3</v>
      </c>
      <c r="AE20" s="77"/>
      <c r="AF20" s="78">
        <f>IF($AB20-$AD20&gt;0,1,0)</f>
        <v>0</v>
      </c>
      <c r="AG20" s="67" t="s">
        <v>27</v>
      </c>
      <c r="AH20" s="79">
        <f>IF($AB20-$AD20&lt;0,1,0)</f>
        <v>1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Victoria Sitnik, Nomme SK  -  Paju Eriksson, MBF</v>
      </c>
      <c r="G22" s="65">
        <v>11</v>
      </c>
      <c r="H22" s="71" t="s">
        <v>27</v>
      </c>
      <c r="I22" s="66">
        <v>8</v>
      </c>
      <c r="J22" s="72"/>
      <c r="K22" s="65">
        <v>7</v>
      </c>
      <c r="L22" s="71" t="s">
        <v>27</v>
      </c>
      <c r="M22" s="66">
        <v>11</v>
      </c>
      <c r="N22" s="72"/>
      <c r="O22" s="65">
        <v>11</v>
      </c>
      <c r="P22" s="71" t="s">
        <v>27</v>
      </c>
      <c r="Q22" s="66">
        <v>5</v>
      </c>
      <c r="R22" s="73"/>
      <c r="S22" s="65">
        <v>11</v>
      </c>
      <c r="T22" s="71" t="s">
        <v>27</v>
      </c>
      <c r="U22" s="66">
        <v>7</v>
      </c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1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Sofia Engman, MBF  -  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148</v>
      </c>
      <c r="C27" s="31"/>
      <c r="D27" s="31"/>
    </row>
    <row r="28" spans="2:35" ht="14.25" customHeight="1">
      <c r="B28" s="12"/>
      <c r="C28" s="13"/>
      <c r="D28" s="14"/>
      <c r="E28" s="173">
        <v>1</v>
      </c>
      <c r="F28" s="182"/>
      <c r="G28" s="182"/>
      <c r="H28" s="182"/>
      <c r="I28" s="183"/>
      <c r="J28" s="173">
        <v>2</v>
      </c>
      <c r="K28" s="174"/>
      <c r="L28" s="174"/>
      <c r="M28" s="174"/>
      <c r="N28" s="175"/>
      <c r="O28" s="173">
        <v>3</v>
      </c>
      <c r="P28" s="174"/>
      <c r="Q28" s="174"/>
      <c r="R28" s="174"/>
      <c r="S28" s="175"/>
      <c r="T28" s="173">
        <v>4</v>
      </c>
      <c r="U28" s="174"/>
      <c r="V28" s="174"/>
      <c r="W28" s="174"/>
      <c r="X28" s="175"/>
      <c r="Y28" s="173" t="s">
        <v>0</v>
      </c>
      <c r="Z28" s="182"/>
      <c r="AA28" s="182"/>
      <c r="AB28" s="182"/>
      <c r="AC28" s="183"/>
      <c r="AD28" s="173" t="s">
        <v>1</v>
      </c>
      <c r="AE28" s="182"/>
      <c r="AF28" s="182"/>
      <c r="AG28" s="182"/>
      <c r="AH28" s="183"/>
      <c r="AI28" s="29" t="s">
        <v>2</v>
      </c>
    </row>
    <row r="29" spans="1:35" ht="14.25" customHeight="1">
      <c r="A29" s="20">
        <v>87</v>
      </c>
      <c r="B29" s="30">
        <v>1</v>
      </c>
      <c r="C29" s="36"/>
      <c r="D29" s="14" t="str">
        <f>IF(A29=0,"",INDEX(Nimet!$A$2:$D$251,A29,4))</f>
        <v>Johanna Christjanson, Nomme SK</v>
      </c>
      <c r="E29" s="179"/>
      <c r="F29" s="180"/>
      <c r="G29" s="180"/>
      <c r="H29" s="180"/>
      <c r="I29" s="181"/>
      <c r="J29" s="176" t="str">
        <f>CONCATENATE(AB41,"-",AD41)</f>
        <v>3-0</v>
      </c>
      <c r="K29" s="177"/>
      <c r="L29" s="177"/>
      <c r="M29" s="177"/>
      <c r="N29" s="178"/>
      <c r="O29" s="176" t="str">
        <f>CONCATENATE(AB35,"-",AD35)</f>
        <v>3-1</v>
      </c>
      <c r="P29" s="177"/>
      <c r="Q29" s="177"/>
      <c r="R29" s="177"/>
      <c r="S29" s="178"/>
      <c r="T29" s="176" t="str">
        <f>CONCATENATE(AB38,"-",AD38)</f>
        <v>0-3</v>
      </c>
      <c r="U29" s="177"/>
      <c r="V29" s="177"/>
      <c r="W29" s="177"/>
      <c r="X29" s="178"/>
      <c r="Y29" s="173" t="str">
        <f>CONCATENATE(AF35+AF38+AF41,"-",AH35+AH38+AH41)</f>
        <v>2-1</v>
      </c>
      <c r="Z29" s="174"/>
      <c r="AA29" s="174"/>
      <c r="AB29" s="174"/>
      <c r="AC29" s="175"/>
      <c r="AD29" s="173" t="str">
        <f>CONCATENATE(AB35+AB38+AB41,"-",AD35+AD38+AD41)</f>
        <v>6-4</v>
      </c>
      <c r="AE29" s="174"/>
      <c r="AF29" s="174"/>
      <c r="AG29" s="174"/>
      <c r="AH29" s="175"/>
      <c r="AI29" s="70">
        <v>2</v>
      </c>
    </row>
    <row r="30" spans="1:35" ht="14.25" customHeight="1">
      <c r="A30" s="20">
        <v>62</v>
      </c>
      <c r="B30" s="30">
        <v>2</v>
      </c>
      <c r="C30" s="36"/>
      <c r="D30" s="14" t="str">
        <f>IF(A30=0,"",INDEX(Nimet!$A$2:$D$251,A30,4))</f>
        <v>Pihla Eriksson, MBF</v>
      </c>
      <c r="E30" s="176" t="str">
        <f>CONCATENATE(AD41,"-",AB41)</f>
        <v>0-3</v>
      </c>
      <c r="F30" s="177"/>
      <c r="G30" s="177"/>
      <c r="H30" s="177"/>
      <c r="I30" s="178"/>
      <c r="J30" s="179"/>
      <c r="K30" s="180"/>
      <c r="L30" s="180"/>
      <c r="M30" s="180"/>
      <c r="N30" s="181"/>
      <c r="O30" s="176" t="str">
        <f>CONCATENATE(AB39,"-",AD39)</f>
        <v>0-3</v>
      </c>
      <c r="P30" s="177"/>
      <c r="Q30" s="177"/>
      <c r="R30" s="177"/>
      <c r="S30" s="178"/>
      <c r="T30" s="176" t="str">
        <f>CONCATENATE(AB36,"-",AD36)</f>
        <v>0-3</v>
      </c>
      <c r="U30" s="177"/>
      <c r="V30" s="177"/>
      <c r="W30" s="177"/>
      <c r="X30" s="178"/>
      <c r="Y30" s="173" t="str">
        <f>CONCATENATE(AF36+AF39+AH41,"-",AH36+AH39+AF41)</f>
        <v>0-3</v>
      </c>
      <c r="Z30" s="174"/>
      <c r="AA30" s="174"/>
      <c r="AB30" s="174"/>
      <c r="AC30" s="175"/>
      <c r="AD30" s="173" t="str">
        <f>CONCATENATE(AB36+AB39+AD41,"-",AD36+AD39+AB41)</f>
        <v>0-9</v>
      </c>
      <c r="AE30" s="174"/>
      <c r="AF30" s="174"/>
      <c r="AG30" s="174"/>
      <c r="AH30" s="175"/>
      <c r="AI30" s="70">
        <v>4</v>
      </c>
    </row>
    <row r="31" spans="1:35" ht="14.25" customHeight="1">
      <c r="A31" s="20">
        <v>54</v>
      </c>
      <c r="B31" s="30">
        <v>3</v>
      </c>
      <c r="C31" s="36"/>
      <c r="D31" s="14" t="str">
        <f>IF(A31=0,"",INDEX(Nimet!$A$2:$D$251,A31,4))</f>
        <v>Iida Myllärinen, Por-83</v>
      </c>
      <c r="E31" s="176" t="str">
        <f>CONCATENATE(AD35,"-",AB35)</f>
        <v>1-3</v>
      </c>
      <c r="F31" s="177"/>
      <c r="G31" s="177"/>
      <c r="H31" s="177"/>
      <c r="I31" s="178"/>
      <c r="J31" s="176" t="str">
        <f>CONCATENATE(AD39,"-",AB39)</f>
        <v>3-0</v>
      </c>
      <c r="K31" s="177"/>
      <c r="L31" s="177"/>
      <c r="M31" s="177"/>
      <c r="N31" s="178"/>
      <c r="O31" s="179"/>
      <c r="P31" s="180"/>
      <c r="Q31" s="180"/>
      <c r="R31" s="180"/>
      <c r="S31" s="181"/>
      <c r="T31" s="176" t="str">
        <f>CONCATENATE(AB42,"-",AD42)</f>
        <v>0-3</v>
      </c>
      <c r="U31" s="177"/>
      <c r="V31" s="177"/>
      <c r="W31" s="177"/>
      <c r="X31" s="178"/>
      <c r="Y31" s="173" t="str">
        <f>CONCATENATE(AH35+AH39+AF42,"-",AF35+AF39+AH42)</f>
        <v>1-2</v>
      </c>
      <c r="Z31" s="174"/>
      <c r="AA31" s="174"/>
      <c r="AB31" s="174"/>
      <c r="AC31" s="175"/>
      <c r="AD31" s="173" t="str">
        <f>CONCATENATE(AD35+AD39+AB42,"-",AB35+AB39+AD42)</f>
        <v>4-6</v>
      </c>
      <c r="AE31" s="174"/>
      <c r="AF31" s="174"/>
      <c r="AG31" s="174"/>
      <c r="AH31" s="175"/>
      <c r="AI31" s="70">
        <v>3</v>
      </c>
    </row>
    <row r="32" spans="1:35" ht="14.25" customHeight="1">
      <c r="A32" s="20">
        <v>63</v>
      </c>
      <c r="B32" s="30">
        <v>4</v>
      </c>
      <c r="C32" s="36"/>
      <c r="D32" s="14" t="str">
        <f>IF(A32=0,"",INDEX(Nimet!$A$2:$D$251,A32,4))</f>
        <v>Pinja Eriksson, MBF</v>
      </c>
      <c r="E32" s="176" t="str">
        <f>CONCATENATE(AD38,"-",AB38)</f>
        <v>3-0</v>
      </c>
      <c r="F32" s="177"/>
      <c r="G32" s="177"/>
      <c r="H32" s="177"/>
      <c r="I32" s="178"/>
      <c r="J32" s="176" t="str">
        <f>CONCATENATE(AD36,"-",AB36)</f>
        <v>3-0</v>
      </c>
      <c r="K32" s="177"/>
      <c r="L32" s="177"/>
      <c r="M32" s="177"/>
      <c r="N32" s="178"/>
      <c r="O32" s="176" t="str">
        <f>CONCATENATE(AD42,"-",AB42)</f>
        <v>3-0</v>
      </c>
      <c r="P32" s="177"/>
      <c r="Q32" s="177"/>
      <c r="R32" s="177"/>
      <c r="S32" s="178"/>
      <c r="T32" s="179"/>
      <c r="U32" s="180"/>
      <c r="V32" s="180"/>
      <c r="W32" s="180"/>
      <c r="X32" s="181"/>
      <c r="Y32" s="173" t="str">
        <f>CONCATENATE(AH36+AH38+AH42,"-",AF36+AF38+AF42)</f>
        <v>3-0</v>
      </c>
      <c r="Z32" s="174"/>
      <c r="AA32" s="174"/>
      <c r="AB32" s="174"/>
      <c r="AC32" s="175"/>
      <c r="AD32" s="173" t="str">
        <f>CONCATENATE(AD36+AD38+AD42,"-",AB36+AB38+AB42)</f>
        <v>9-0</v>
      </c>
      <c r="AE32" s="174"/>
      <c r="AF32" s="174"/>
      <c r="AG32" s="174"/>
      <c r="AH32" s="175"/>
      <c r="AI32" s="70">
        <v>1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Johanna Christjanson, Nomme SK  -  Iida Myllärinen, Por-83</v>
      </c>
      <c r="G35" s="65">
        <v>11</v>
      </c>
      <c r="H35" s="71" t="s">
        <v>27</v>
      </c>
      <c r="I35" s="66">
        <v>4</v>
      </c>
      <c r="J35" s="72"/>
      <c r="K35" s="65">
        <v>9</v>
      </c>
      <c r="L35" s="71" t="s">
        <v>27</v>
      </c>
      <c r="M35" s="66">
        <v>11</v>
      </c>
      <c r="N35" s="72"/>
      <c r="O35" s="65">
        <v>11</v>
      </c>
      <c r="P35" s="71" t="s">
        <v>27</v>
      </c>
      <c r="Q35" s="66">
        <v>9</v>
      </c>
      <c r="R35" s="73"/>
      <c r="S35" s="65">
        <v>11</v>
      </c>
      <c r="T35" s="71" t="s">
        <v>27</v>
      </c>
      <c r="U35" s="66">
        <v>9</v>
      </c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1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Pihla Eriksson, MBF  -  Pinja Eriksson, MBF</v>
      </c>
      <c r="G36" s="93">
        <v>0</v>
      </c>
      <c r="H36" s="81" t="s">
        <v>27</v>
      </c>
      <c r="I36" s="94">
        <v>11</v>
      </c>
      <c r="J36" s="72"/>
      <c r="K36" s="65">
        <v>0</v>
      </c>
      <c r="L36" s="71" t="s">
        <v>27</v>
      </c>
      <c r="M36" s="66">
        <v>11</v>
      </c>
      <c r="N36" s="72"/>
      <c r="O36" s="65">
        <v>2</v>
      </c>
      <c r="P36" s="71" t="s">
        <v>27</v>
      </c>
      <c r="Q36" s="66">
        <v>11</v>
      </c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3</v>
      </c>
      <c r="AE36" s="77"/>
      <c r="AF36" s="78">
        <f>IF($AB36-$AD36&gt;0,1,0)</f>
        <v>0</v>
      </c>
      <c r="AG36" s="67" t="s">
        <v>27</v>
      </c>
      <c r="AH36" s="79">
        <f>IF($AB36-$AD36&lt;0,1,0)</f>
        <v>1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Johanna Christjanson, Nomme SK  -  Pinja Eriksson, MBF</v>
      </c>
      <c r="G38" s="65">
        <v>3</v>
      </c>
      <c r="H38" s="71" t="s">
        <v>27</v>
      </c>
      <c r="I38" s="66">
        <v>11</v>
      </c>
      <c r="J38" s="72"/>
      <c r="K38" s="65">
        <v>7</v>
      </c>
      <c r="L38" s="71" t="s">
        <v>27</v>
      </c>
      <c r="M38" s="66">
        <v>11</v>
      </c>
      <c r="N38" s="72"/>
      <c r="O38" s="65">
        <v>7</v>
      </c>
      <c r="P38" s="71" t="s">
        <v>27</v>
      </c>
      <c r="Q38" s="66">
        <v>11</v>
      </c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3</v>
      </c>
      <c r="AE38" s="77"/>
      <c r="AF38" s="78">
        <f>IF($AB38-$AD38&gt;0,1,0)</f>
        <v>0</v>
      </c>
      <c r="AG38" s="67" t="s">
        <v>27</v>
      </c>
      <c r="AH38" s="79">
        <f>IF($AB38-$AD38&lt;0,1,0)</f>
        <v>1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Pihla Eriksson, MBF  -  Iida Myllärinen, Por-83</v>
      </c>
      <c r="G39" s="65">
        <v>0</v>
      </c>
      <c r="H39" s="71" t="s">
        <v>27</v>
      </c>
      <c r="I39" s="66">
        <v>11</v>
      </c>
      <c r="J39" s="72"/>
      <c r="K39" s="65">
        <v>4</v>
      </c>
      <c r="L39" s="71" t="s">
        <v>27</v>
      </c>
      <c r="M39" s="66">
        <v>11</v>
      </c>
      <c r="N39" s="72"/>
      <c r="O39" s="65">
        <v>4</v>
      </c>
      <c r="P39" s="71" t="s">
        <v>27</v>
      </c>
      <c r="Q39" s="66">
        <v>11</v>
      </c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3</v>
      </c>
      <c r="AE39" s="77"/>
      <c r="AF39" s="78">
        <f>IF($AB39-$AD39&gt;0,1,0)</f>
        <v>0</v>
      </c>
      <c r="AG39" s="67" t="s">
        <v>27</v>
      </c>
      <c r="AH39" s="79">
        <f>IF($AB39-$AD39&lt;0,1,0)</f>
        <v>1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Johanna Christjanson, Nomme SK  -  Pihla Eriksson, MBF</v>
      </c>
      <c r="G41" s="65">
        <v>11</v>
      </c>
      <c r="H41" s="71" t="s">
        <v>27</v>
      </c>
      <c r="I41" s="66">
        <v>2</v>
      </c>
      <c r="J41" s="72"/>
      <c r="K41" s="65">
        <v>11</v>
      </c>
      <c r="L41" s="71" t="s">
        <v>27</v>
      </c>
      <c r="M41" s="66">
        <v>2</v>
      </c>
      <c r="N41" s="72"/>
      <c r="O41" s="65">
        <v>11</v>
      </c>
      <c r="P41" s="71" t="s">
        <v>27</v>
      </c>
      <c r="Q41" s="66">
        <v>2</v>
      </c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Iida Myllärinen, Por-83  -  Pinja Eriksson, MBF</v>
      </c>
      <c r="G42" s="65">
        <v>3</v>
      </c>
      <c r="H42" s="71" t="s">
        <v>27</v>
      </c>
      <c r="I42" s="66">
        <v>11</v>
      </c>
      <c r="J42" s="72"/>
      <c r="K42" s="65">
        <v>1</v>
      </c>
      <c r="L42" s="71" t="s">
        <v>27</v>
      </c>
      <c r="M42" s="66">
        <v>11</v>
      </c>
      <c r="N42" s="72"/>
      <c r="O42" s="65">
        <v>4</v>
      </c>
      <c r="P42" s="71" t="s">
        <v>27</v>
      </c>
      <c r="Q42" s="66">
        <v>11</v>
      </c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3</v>
      </c>
      <c r="AE42" s="77"/>
      <c r="AF42" s="88">
        <f>IF($AB42-$AD42&gt;0,1,0)</f>
        <v>0</v>
      </c>
      <c r="AG42" s="69" t="s">
        <v>27</v>
      </c>
      <c r="AH42" s="89">
        <f>IF($AB42-$AD42&lt;0,1,0)</f>
        <v>1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  <mergeCell ref="Y29:AC29"/>
    <mergeCell ref="AD29:AH29"/>
    <mergeCell ref="Y30:AC30"/>
    <mergeCell ref="AD30:AH30"/>
    <mergeCell ref="Y31:AC31"/>
    <mergeCell ref="AD31:AH31"/>
    <mergeCell ref="E30:I30"/>
    <mergeCell ref="J30:N30"/>
    <mergeCell ref="O30:S30"/>
    <mergeCell ref="T30:X30"/>
    <mergeCell ref="E29:I29"/>
    <mergeCell ref="J29:N29"/>
    <mergeCell ref="O29:S29"/>
    <mergeCell ref="T29:X29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workbookViewId="0" topLeftCell="A1">
      <selection activeCell="H5" sqref="H5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143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str">
        <f>IF(I12="","",VLOOKUP(I12,D9:F16,3))</f>
        <v>Pinja Eriksson, MBF</v>
      </c>
      <c r="J3" s="1" t="str">
        <f>IF(I13="","",I13)</f>
        <v>2,6,4</v>
      </c>
    </row>
    <row r="4" spans="4:8" ht="15" customHeight="1">
      <c r="D4" s="9" t="s">
        <v>189</v>
      </c>
      <c r="G4" s="22" t="s">
        <v>31</v>
      </c>
      <c r="H4" s="1" t="s">
        <v>477</v>
      </c>
    </row>
    <row r="5" spans="4:8" ht="15" customHeight="1">
      <c r="D5" s="9"/>
      <c r="G5" s="22" t="s">
        <v>32</v>
      </c>
      <c r="H5" s="1" t="str">
        <f>IF(H10="","",IF(G9=H10,VLOOKUP(G11,$D$9:$F$16,3),VLOOKUP(G9,$D$9:$F$16,3)))</f>
        <v>Sofia Engman, MBF</v>
      </c>
    </row>
    <row r="6" spans="4:8" ht="15" customHeight="1">
      <c r="D6" s="9" t="s">
        <v>174</v>
      </c>
      <c r="G6" s="22" t="s">
        <v>32</v>
      </c>
      <c r="H6" s="1" t="str">
        <f>IF(H14="","",IF(G13=H14,VLOOKUP(G15,$D$9:$F$16,3),VLOOKUP(G13,$D$9:$F$16,3)))</f>
        <v>Victoria Sitnik, Nomme SK</v>
      </c>
    </row>
    <row r="8" spans="4:6" ht="15" customHeight="1">
      <c r="D8" s="2"/>
      <c r="E8" s="2"/>
      <c r="F8" s="2"/>
    </row>
    <row r="9" spans="3:10" ht="14.25" customHeight="1">
      <c r="C9" s="20">
        <v>55</v>
      </c>
      <c r="D9" s="49">
        <v>1</v>
      </c>
      <c r="E9" s="44"/>
      <c r="F9" s="5" t="str">
        <f>IF(C9=0,"",INDEX(Nimet!$A$2:$D$251,C9,4))</f>
        <v>Sofia Engman, MBF</v>
      </c>
      <c r="G9" s="40">
        <v>1</v>
      </c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>
        <v>4</v>
      </c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>
        <v>4</v>
      </c>
      <c r="H11" s="34" t="s">
        <v>328</v>
      </c>
      <c r="I11" s="23"/>
      <c r="J11" s="6"/>
    </row>
    <row r="12" spans="3:10" ht="14.25" customHeight="1">
      <c r="C12" s="20">
        <v>87</v>
      </c>
      <c r="D12" s="50">
        <v>4</v>
      </c>
      <c r="E12" s="45"/>
      <c r="F12" s="4" t="str">
        <f>IF(C12=0,"",INDEX(Nimet!$A$2:$D$251,C12,4))</f>
        <v>Johanna Christjanson, Nomme SK</v>
      </c>
      <c r="G12" s="33"/>
      <c r="H12" s="25"/>
      <c r="I12" s="41">
        <v>8</v>
      </c>
      <c r="J12" s="6"/>
    </row>
    <row r="13" spans="3:10" ht="14.25" customHeight="1">
      <c r="C13" s="20">
        <v>86</v>
      </c>
      <c r="D13" s="49">
        <v>5</v>
      </c>
      <c r="E13" s="44"/>
      <c r="F13" s="5" t="str">
        <f>IF(C13=0,"",INDEX(Nimet!$A$2:$D$251,C13,4))</f>
        <v>Victoria Sitnik, Nomme SK</v>
      </c>
      <c r="G13" s="40">
        <v>5</v>
      </c>
      <c r="H13" s="25"/>
      <c r="I13" s="35" t="s">
        <v>336</v>
      </c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>
        <v>8</v>
      </c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3" t="s">
        <v>329</v>
      </c>
      <c r="I15" s="23"/>
      <c r="J15" s="6"/>
    </row>
    <row r="16" spans="3:10" ht="14.25" customHeight="1">
      <c r="C16" s="20">
        <v>63</v>
      </c>
      <c r="D16" s="50">
        <v>8</v>
      </c>
      <c r="E16" s="45"/>
      <c r="F16" s="4" t="str">
        <f>IF(C16=0,"",INDEX(Nimet!$A$2:$D$251,C16,4))</f>
        <v>Pinja Eriksson, MBF</v>
      </c>
      <c r="G16" s="33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workbookViewId="0" topLeftCell="A9">
      <selection activeCell="AI32" sqref="AI32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143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9" t="s">
        <v>151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9"/>
      <c r="AI5" s="28"/>
      <c r="AJ5" s="28"/>
      <c r="AK5" s="28"/>
    </row>
    <row r="6" spans="2:37" ht="15" customHeight="1">
      <c r="B6" s="9" t="s">
        <v>173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73">
        <v>1</v>
      </c>
      <c r="F9" s="182"/>
      <c r="G9" s="182"/>
      <c r="H9" s="182"/>
      <c r="I9" s="183"/>
      <c r="J9" s="173">
        <v>2</v>
      </c>
      <c r="K9" s="174"/>
      <c r="L9" s="174"/>
      <c r="M9" s="174"/>
      <c r="N9" s="175"/>
      <c r="O9" s="173">
        <v>3</v>
      </c>
      <c r="P9" s="174"/>
      <c r="Q9" s="174"/>
      <c r="R9" s="174"/>
      <c r="S9" s="175"/>
      <c r="T9" s="173">
        <v>4</v>
      </c>
      <c r="U9" s="174"/>
      <c r="V9" s="174"/>
      <c r="W9" s="174"/>
      <c r="X9" s="175"/>
      <c r="Y9" s="173" t="s">
        <v>0</v>
      </c>
      <c r="Z9" s="182"/>
      <c r="AA9" s="182"/>
      <c r="AB9" s="182"/>
      <c r="AC9" s="183"/>
      <c r="AD9" s="173" t="s">
        <v>1</v>
      </c>
      <c r="AE9" s="182"/>
      <c r="AF9" s="182"/>
      <c r="AG9" s="182"/>
      <c r="AH9" s="183"/>
      <c r="AI9" s="29" t="s">
        <v>2</v>
      </c>
    </row>
    <row r="10" spans="1:35" ht="14.25" customHeight="1">
      <c r="A10" s="20">
        <v>72</v>
      </c>
      <c r="B10" s="30">
        <v>1</v>
      </c>
      <c r="C10" s="36">
        <v>3</v>
      </c>
      <c r="D10" s="14" t="str">
        <f>IF(A10=0,"",INDEX(Nimet!$A$2:$D$251,A10,4))</f>
        <v>Otto Tennilä, PT-75</v>
      </c>
      <c r="E10" s="179"/>
      <c r="F10" s="180"/>
      <c r="G10" s="180"/>
      <c r="H10" s="180"/>
      <c r="I10" s="181"/>
      <c r="J10" s="176" t="str">
        <f>CONCATENATE(AB22,"-",AD22)</f>
        <v>3-0</v>
      </c>
      <c r="K10" s="177"/>
      <c r="L10" s="177"/>
      <c r="M10" s="177"/>
      <c r="N10" s="178"/>
      <c r="O10" s="176" t="str">
        <f>CONCATENATE(AB16,"-",AD16)</f>
        <v>3-0</v>
      </c>
      <c r="P10" s="177"/>
      <c r="Q10" s="177"/>
      <c r="R10" s="177"/>
      <c r="S10" s="178"/>
      <c r="T10" s="176" t="str">
        <f>CONCATENATE(AB19,"-",AD19)</f>
        <v>3-0</v>
      </c>
      <c r="U10" s="177"/>
      <c r="V10" s="177"/>
      <c r="W10" s="177"/>
      <c r="X10" s="178"/>
      <c r="Y10" s="173" t="str">
        <f>CONCATENATE(AF16+AF19+AF22,"-",AH16+AH19+AH22)</f>
        <v>3-0</v>
      </c>
      <c r="Z10" s="174"/>
      <c r="AA10" s="174"/>
      <c r="AB10" s="174"/>
      <c r="AC10" s="175"/>
      <c r="AD10" s="173" t="str">
        <f>CONCATENATE(AB16+AB19+AB22,"-",AD16+AD19+AD22)</f>
        <v>9-0</v>
      </c>
      <c r="AE10" s="174"/>
      <c r="AF10" s="174"/>
      <c r="AG10" s="174"/>
      <c r="AH10" s="175"/>
      <c r="AI10" s="70">
        <v>1</v>
      </c>
    </row>
    <row r="11" spans="1:35" ht="14.25" customHeight="1">
      <c r="A11" s="20">
        <v>45</v>
      </c>
      <c r="B11" s="30">
        <v>2</v>
      </c>
      <c r="C11" s="36">
        <v>23</v>
      </c>
      <c r="D11" s="14" t="str">
        <f>IF(A11=0,"",INDEX(Nimet!$A$2:$D$251,A11,4))</f>
        <v>Sampo Hallapää, PT-Espoo</v>
      </c>
      <c r="E11" s="176" t="str">
        <f>CONCATENATE(AD22,"-",AB22)</f>
        <v>0-3</v>
      </c>
      <c r="F11" s="177"/>
      <c r="G11" s="177"/>
      <c r="H11" s="177"/>
      <c r="I11" s="178"/>
      <c r="J11" s="179"/>
      <c r="K11" s="180"/>
      <c r="L11" s="180"/>
      <c r="M11" s="180"/>
      <c r="N11" s="181"/>
      <c r="O11" s="176" t="str">
        <f>CONCATENATE(AB20,"-",AD20)</f>
        <v>3-0</v>
      </c>
      <c r="P11" s="177"/>
      <c r="Q11" s="177"/>
      <c r="R11" s="177"/>
      <c r="S11" s="178"/>
      <c r="T11" s="176" t="str">
        <f>CONCATENATE(AB17,"-",AD17)</f>
        <v>3-0</v>
      </c>
      <c r="U11" s="177"/>
      <c r="V11" s="177"/>
      <c r="W11" s="177"/>
      <c r="X11" s="178"/>
      <c r="Y11" s="173" t="str">
        <f>CONCATENATE(AF17+AF20+AH22,"-",AH17+AH20+AF22)</f>
        <v>2-1</v>
      </c>
      <c r="Z11" s="174"/>
      <c r="AA11" s="174"/>
      <c r="AB11" s="174"/>
      <c r="AC11" s="175"/>
      <c r="AD11" s="173" t="str">
        <f>CONCATENATE(AB17+AB20+AD22,"-",AD17+AD20+AB22)</f>
        <v>6-3</v>
      </c>
      <c r="AE11" s="174"/>
      <c r="AF11" s="174"/>
      <c r="AG11" s="174"/>
      <c r="AH11" s="175"/>
      <c r="AI11" s="70">
        <v>2</v>
      </c>
    </row>
    <row r="12" spans="1:35" ht="14.25" customHeight="1">
      <c r="A12" s="20">
        <v>56</v>
      </c>
      <c r="B12" s="30">
        <v>3</v>
      </c>
      <c r="C12" s="36"/>
      <c r="D12" s="14" t="str">
        <f>IF(A12=0,"",INDEX(Nimet!$A$2:$D$251,A12,4))</f>
        <v>Johan Engman, MBF</v>
      </c>
      <c r="E12" s="176" t="str">
        <f>CONCATENATE(AD16,"-",AB16)</f>
        <v>0-3</v>
      </c>
      <c r="F12" s="177"/>
      <c r="G12" s="177"/>
      <c r="H12" s="177"/>
      <c r="I12" s="178"/>
      <c r="J12" s="176" t="str">
        <f>CONCATENATE(AD20,"-",AB20)</f>
        <v>0-3</v>
      </c>
      <c r="K12" s="177"/>
      <c r="L12" s="177"/>
      <c r="M12" s="177"/>
      <c r="N12" s="178"/>
      <c r="O12" s="179"/>
      <c r="P12" s="180"/>
      <c r="Q12" s="180"/>
      <c r="R12" s="180"/>
      <c r="S12" s="181"/>
      <c r="T12" s="176" t="str">
        <f>CONCATENATE(AB23,"-",AD23)</f>
        <v>3-1</v>
      </c>
      <c r="U12" s="177"/>
      <c r="V12" s="177"/>
      <c r="W12" s="177"/>
      <c r="X12" s="178"/>
      <c r="Y12" s="173" t="str">
        <f>CONCATENATE(AH16+AH20+AF23,"-",AF16+AF20+AH23)</f>
        <v>1-2</v>
      </c>
      <c r="Z12" s="174"/>
      <c r="AA12" s="174"/>
      <c r="AB12" s="174"/>
      <c r="AC12" s="175"/>
      <c r="AD12" s="173" t="str">
        <f>CONCATENATE(AD16+AD20+AB23,"-",AB16+AB20+AD23)</f>
        <v>3-7</v>
      </c>
      <c r="AE12" s="174"/>
      <c r="AF12" s="174"/>
      <c r="AG12" s="174"/>
      <c r="AH12" s="175"/>
      <c r="AI12" s="70">
        <v>3</v>
      </c>
    </row>
    <row r="13" spans="1:35" ht="14.25" customHeight="1">
      <c r="A13" s="20">
        <v>93</v>
      </c>
      <c r="B13" s="30">
        <v>4</v>
      </c>
      <c r="C13" s="36"/>
      <c r="D13" s="14" t="str">
        <f>IF(A13=0,"",INDEX(Nimet!$A$2:$D$251,A13,4))</f>
        <v>Tuomas Kallinki, SeSi</v>
      </c>
      <c r="E13" s="176" t="str">
        <f>CONCATENATE(AD19,"-",AB19)</f>
        <v>0-3</v>
      </c>
      <c r="F13" s="177"/>
      <c r="G13" s="177"/>
      <c r="H13" s="177"/>
      <c r="I13" s="178"/>
      <c r="J13" s="176" t="str">
        <f>CONCATENATE(AD17,"-",AB17)</f>
        <v>0-3</v>
      </c>
      <c r="K13" s="177"/>
      <c r="L13" s="177"/>
      <c r="M13" s="177"/>
      <c r="N13" s="178"/>
      <c r="O13" s="176" t="str">
        <f>CONCATENATE(AD23,"-",AB23)</f>
        <v>1-3</v>
      </c>
      <c r="P13" s="177"/>
      <c r="Q13" s="177"/>
      <c r="R13" s="177"/>
      <c r="S13" s="178"/>
      <c r="T13" s="179"/>
      <c r="U13" s="180"/>
      <c r="V13" s="180"/>
      <c r="W13" s="180"/>
      <c r="X13" s="181"/>
      <c r="Y13" s="173" t="str">
        <f>CONCATENATE(AH17+AH19+AH23,"-",AF17+AF19+AF23)</f>
        <v>0-3</v>
      </c>
      <c r="Z13" s="174"/>
      <c r="AA13" s="174"/>
      <c r="AB13" s="174"/>
      <c r="AC13" s="175"/>
      <c r="AD13" s="173" t="str">
        <f>CONCATENATE(AD17+AD19+AD23,"-",AB17+AB19+AB23)</f>
        <v>1-9</v>
      </c>
      <c r="AE13" s="174"/>
      <c r="AF13" s="174"/>
      <c r="AG13" s="174"/>
      <c r="AH13" s="175"/>
      <c r="AI13" s="70">
        <v>4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Otto Tennilä, PT-75  -  Johan Engman, MBF</v>
      </c>
      <c r="G16" s="65">
        <v>11</v>
      </c>
      <c r="H16" s="71" t="s">
        <v>27</v>
      </c>
      <c r="I16" s="66">
        <v>8</v>
      </c>
      <c r="J16" s="72"/>
      <c r="K16" s="65">
        <v>11</v>
      </c>
      <c r="L16" s="71" t="s">
        <v>27</v>
      </c>
      <c r="M16" s="66">
        <v>6</v>
      </c>
      <c r="N16" s="72"/>
      <c r="O16" s="65">
        <v>11</v>
      </c>
      <c r="P16" s="71" t="s">
        <v>27</v>
      </c>
      <c r="Q16" s="66">
        <v>7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Sampo Hallapää, PT-Espoo  -  Tuomas Kallinki, SeSi</v>
      </c>
      <c r="G17" s="93">
        <v>11</v>
      </c>
      <c r="H17" s="81" t="s">
        <v>27</v>
      </c>
      <c r="I17" s="94">
        <v>5</v>
      </c>
      <c r="J17" s="72"/>
      <c r="K17" s="65">
        <v>11</v>
      </c>
      <c r="L17" s="71" t="s">
        <v>27</v>
      </c>
      <c r="M17" s="66">
        <v>6</v>
      </c>
      <c r="N17" s="72"/>
      <c r="O17" s="65">
        <v>11</v>
      </c>
      <c r="P17" s="71" t="s">
        <v>27</v>
      </c>
      <c r="Q17" s="66">
        <v>4</v>
      </c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3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1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Otto Tennilä, PT-75  -  Tuomas Kallinki, SeSi</v>
      </c>
      <c r="G19" s="65">
        <v>11</v>
      </c>
      <c r="H19" s="71" t="s">
        <v>27</v>
      </c>
      <c r="I19" s="66">
        <v>3</v>
      </c>
      <c r="J19" s="72"/>
      <c r="K19" s="65">
        <v>11</v>
      </c>
      <c r="L19" s="71" t="s">
        <v>27</v>
      </c>
      <c r="M19" s="66">
        <v>4</v>
      </c>
      <c r="N19" s="72"/>
      <c r="O19" s="65">
        <v>11</v>
      </c>
      <c r="P19" s="71" t="s">
        <v>27</v>
      </c>
      <c r="Q19" s="66">
        <v>3</v>
      </c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Sampo Hallapää, PT-Espoo  -  Johan Engman, MBF</v>
      </c>
      <c r="G20" s="65">
        <v>11</v>
      </c>
      <c r="H20" s="71" t="s">
        <v>27</v>
      </c>
      <c r="I20" s="66">
        <v>8</v>
      </c>
      <c r="J20" s="72"/>
      <c r="K20" s="65">
        <v>11</v>
      </c>
      <c r="L20" s="71" t="s">
        <v>27</v>
      </c>
      <c r="M20" s="66">
        <v>9</v>
      </c>
      <c r="N20" s="72"/>
      <c r="O20" s="65">
        <v>11</v>
      </c>
      <c r="P20" s="71" t="s">
        <v>27</v>
      </c>
      <c r="Q20" s="66">
        <v>6</v>
      </c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Otto Tennilä, PT-75  -  Sampo Hallapää, PT-Espoo</v>
      </c>
      <c r="G22" s="65">
        <v>11</v>
      </c>
      <c r="H22" s="71" t="s">
        <v>27</v>
      </c>
      <c r="I22" s="66">
        <v>6</v>
      </c>
      <c r="J22" s="72"/>
      <c r="K22" s="65">
        <v>11</v>
      </c>
      <c r="L22" s="71" t="s">
        <v>27</v>
      </c>
      <c r="M22" s="66">
        <v>6</v>
      </c>
      <c r="N22" s="72"/>
      <c r="O22" s="65">
        <v>11</v>
      </c>
      <c r="P22" s="71" t="s">
        <v>27</v>
      </c>
      <c r="Q22" s="66">
        <v>5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Johan Engman, MBF  -  Tuomas Kallinki, SeSi</v>
      </c>
      <c r="G23" s="65">
        <v>9</v>
      </c>
      <c r="H23" s="71" t="s">
        <v>27</v>
      </c>
      <c r="I23" s="66">
        <v>11</v>
      </c>
      <c r="J23" s="72"/>
      <c r="K23" s="65">
        <v>11</v>
      </c>
      <c r="L23" s="71" t="s">
        <v>27</v>
      </c>
      <c r="M23" s="66">
        <v>6</v>
      </c>
      <c r="N23" s="72"/>
      <c r="O23" s="65">
        <v>11</v>
      </c>
      <c r="P23" s="71" t="s">
        <v>27</v>
      </c>
      <c r="Q23" s="66">
        <v>7</v>
      </c>
      <c r="R23" s="73"/>
      <c r="S23" s="65">
        <v>11</v>
      </c>
      <c r="T23" s="71" t="s">
        <v>27</v>
      </c>
      <c r="U23" s="66">
        <v>7</v>
      </c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3</v>
      </c>
      <c r="AC23" s="86" t="s">
        <v>27</v>
      </c>
      <c r="AD23" s="87">
        <f>IF($G23-$I23&lt;0,1,0)+IF($K23-$M23&lt;0,1,0)+IF($O23-$Q23&lt;0,1,0)+IF($S23-$U23&lt;0,1,0)+IF($W23-$Y23&lt;0,1,0)</f>
        <v>1</v>
      </c>
      <c r="AE23" s="77"/>
      <c r="AF23" s="88">
        <f>IF($AB23-$AD23&gt;0,1,0)</f>
        <v>1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148</v>
      </c>
      <c r="C27" s="31"/>
      <c r="D27" s="31"/>
    </row>
    <row r="28" spans="2:35" ht="14.25" customHeight="1">
      <c r="B28" s="12"/>
      <c r="C28" s="13"/>
      <c r="D28" s="14"/>
      <c r="E28" s="173">
        <v>1</v>
      </c>
      <c r="F28" s="182"/>
      <c r="G28" s="182"/>
      <c r="H28" s="182"/>
      <c r="I28" s="183"/>
      <c r="J28" s="173">
        <v>2</v>
      </c>
      <c r="K28" s="174"/>
      <c r="L28" s="174"/>
      <c r="M28" s="174"/>
      <c r="N28" s="175"/>
      <c r="O28" s="173">
        <v>3</v>
      </c>
      <c r="P28" s="174"/>
      <c r="Q28" s="174"/>
      <c r="R28" s="174"/>
      <c r="S28" s="175"/>
      <c r="T28" s="173">
        <v>4</v>
      </c>
      <c r="U28" s="174"/>
      <c r="V28" s="174"/>
      <c r="W28" s="174"/>
      <c r="X28" s="175"/>
      <c r="Y28" s="173" t="s">
        <v>0</v>
      </c>
      <c r="Z28" s="182"/>
      <c r="AA28" s="182"/>
      <c r="AB28" s="182"/>
      <c r="AC28" s="183"/>
      <c r="AD28" s="173" t="s">
        <v>1</v>
      </c>
      <c r="AE28" s="182"/>
      <c r="AF28" s="182"/>
      <c r="AG28" s="182"/>
      <c r="AH28" s="183"/>
      <c r="AI28" s="29" t="s">
        <v>2</v>
      </c>
    </row>
    <row r="29" spans="1:35" ht="14.25" customHeight="1">
      <c r="A29" s="20">
        <v>89</v>
      </c>
      <c r="B29" s="30">
        <v>1</v>
      </c>
      <c r="C29" s="36">
        <v>5</v>
      </c>
      <c r="D29" s="14" t="str">
        <f>IF(A29=0,"",INDEX(Nimet!$A$2:$D$251,A29,4))</f>
        <v>Ville Julin, SeSi</v>
      </c>
      <c r="E29" s="179"/>
      <c r="F29" s="180"/>
      <c r="G29" s="180"/>
      <c r="H29" s="180"/>
      <c r="I29" s="181"/>
      <c r="J29" s="176" t="str">
        <f>CONCATENATE(AB41,"-",AD41)</f>
        <v>3-0</v>
      </c>
      <c r="K29" s="177"/>
      <c r="L29" s="177"/>
      <c r="M29" s="177"/>
      <c r="N29" s="178"/>
      <c r="O29" s="176" t="str">
        <f>CONCATENATE(AB35,"-",AD35)</f>
        <v>3-0</v>
      </c>
      <c r="P29" s="177"/>
      <c r="Q29" s="177"/>
      <c r="R29" s="177"/>
      <c r="S29" s="178"/>
      <c r="T29" s="176" t="str">
        <f>CONCATENATE(AB38,"-",AD38)</f>
        <v>3-0</v>
      </c>
      <c r="U29" s="177"/>
      <c r="V29" s="177"/>
      <c r="W29" s="177"/>
      <c r="X29" s="178"/>
      <c r="Y29" s="173" t="str">
        <f>CONCATENATE(AF35+AF38+AF41,"-",AH35+AH38+AH41)</f>
        <v>3-0</v>
      </c>
      <c r="Z29" s="174"/>
      <c r="AA29" s="174"/>
      <c r="AB29" s="174"/>
      <c r="AC29" s="175"/>
      <c r="AD29" s="173" t="str">
        <f>CONCATENATE(AB35+AB38+AB41,"-",AD35+AD38+AD41)</f>
        <v>9-0</v>
      </c>
      <c r="AE29" s="174"/>
      <c r="AF29" s="174"/>
      <c r="AG29" s="174"/>
      <c r="AH29" s="175"/>
      <c r="AI29" s="70">
        <v>1</v>
      </c>
    </row>
    <row r="30" spans="1:35" ht="14.25" customHeight="1">
      <c r="A30" s="20">
        <v>85</v>
      </c>
      <c r="B30" s="30">
        <v>2</v>
      </c>
      <c r="C30" s="36"/>
      <c r="D30" s="14" t="str">
        <f>IF(A30=0,"",INDEX(Nimet!$A$2:$D$251,A30,4))</f>
        <v>Cathy-Liis Suurkivi, Nomme SK</v>
      </c>
      <c r="E30" s="176" t="str">
        <f>CONCATENATE(AD41,"-",AB41)</f>
        <v>0-3</v>
      </c>
      <c r="F30" s="177"/>
      <c r="G30" s="177"/>
      <c r="H30" s="177"/>
      <c r="I30" s="178"/>
      <c r="J30" s="179"/>
      <c r="K30" s="180"/>
      <c r="L30" s="180"/>
      <c r="M30" s="180"/>
      <c r="N30" s="181"/>
      <c r="O30" s="176" t="str">
        <f>CONCATENATE(AB39,"-",AD39)</f>
        <v>3-2</v>
      </c>
      <c r="P30" s="177"/>
      <c r="Q30" s="177"/>
      <c r="R30" s="177"/>
      <c r="S30" s="178"/>
      <c r="T30" s="176" t="str">
        <f>CONCATENATE(AB36,"-",AD36)</f>
        <v>3-0</v>
      </c>
      <c r="U30" s="177"/>
      <c r="V30" s="177"/>
      <c r="W30" s="177"/>
      <c r="X30" s="178"/>
      <c r="Y30" s="173" t="str">
        <f>CONCATENATE(AF36+AF39+AH41,"-",AH36+AH39+AF41)</f>
        <v>2-1</v>
      </c>
      <c r="Z30" s="174"/>
      <c r="AA30" s="174"/>
      <c r="AB30" s="174"/>
      <c r="AC30" s="175"/>
      <c r="AD30" s="173" t="str">
        <f>CONCATENATE(AB36+AB39+AD41,"-",AD36+AD39+AB41)</f>
        <v>6-5</v>
      </c>
      <c r="AE30" s="174"/>
      <c r="AF30" s="174"/>
      <c r="AG30" s="174"/>
      <c r="AH30" s="175"/>
      <c r="AI30" s="70">
        <v>2</v>
      </c>
    </row>
    <row r="31" spans="1:35" ht="14.25" customHeight="1">
      <c r="A31" s="20">
        <v>32</v>
      </c>
      <c r="B31" s="30">
        <v>3</v>
      </c>
      <c r="C31" s="36"/>
      <c r="D31" s="14" t="str">
        <f>IF(A31=0,"",INDEX(Nimet!$A$2:$D$251,A31,4))</f>
        <v>Petter Punnonen, KuPTS</v>
      </c>
      <c r="E31" s="176" t="str">
        <f>CONCATENATE(AD35,"-",AB35)</f>
        <v>0-3</v>
      </c>
      <c r="F31" s="177"/>
      <c r="G31" s="177"/>
      <c r="H31" s="177"/>
      <c r="I31" s="178"/>
      <c r="J31" s="176" t="str">
        <f>CONCATENATE(AD39,"-",AB39)</f>
        <v>2-3</v>
      </c>
      <c r="K31" s="177"/>
      <c r="L31" s="177"/>
      <c r="M31" s="177"/>
      <c r="N31" s="178"/>
      <c r="O31" s="179"/>
      <c r="P31" s="180"/>
      <c r="Q31" s="180"/>
      <c r="R31" s="180"/>
      <c r="S31" s="181"/>
      <c r="T31" s="176" t="str">
        <f>CONCATENATE(AB42,"-",AD42)</f>
        <v>3-0</v>
      </c>
      <c r="U31" s="177"/>
      <c r="V31" s="177"/>
      <c r="W31" s="177"/>
      <c r="X31" s="178"/>
      <c r="Y31" s="173" t="str">
        <f>CONCATENATE(AH35+AH39+AF42,"-",AF35+AF39+AH42)</f>
        <v>1-2</v>
      </c>
      <c r="Z31" s="174"/>
      <c r="AA31" s="174"/>
      <c r="AB31" s="174"/>
      <c r="AC31" s="175"/>
      <c r="AD31" s="173" t="str">
        <f>CONCATENATE(AD35+AD39+AB42,"-",AB35+AB39+AD42)</f>
        <v>5-6</v>
      </c>
      <c r="AE31" s="174"/>
      <c r="AF31" s="174"/>
      <c r="AG31" s="174"/>
      <c r="AH31" s="175"/>
      <c r="AI31" s="70">
        <v>3</v>
      </c>
    </row>
    <row r="32" spans="1:35" ht="14.25" customHeight="1">
      <c r="A32" s="20">
        <v>49</v>
      </c>
      <c r="B32" s="30">
        <v>4</v>
      </c>
      <c r="C32" s="36"/>
      <c r="D32" s="14" t="str">
        <f>IF(A32=0,"",INDEX(Nimet!$A$2:$D$251,A32,4))</f>
        <v>Markus Myllärinen, Por-83</v>
      </c>
      <c r="E32" s="176" t="str">
        <f>CONCATENATE(AD38,"-",AB38)</f>
        <v>0-3</v>
      </c>
      <c r="F32" s="177"/>
      <c r="G32" s="177"/>
      <c r="H32" s="177"/>
      <c r="I32" s="178"/>
      <c r="J32" s="176" t="str">
        <f>CONCATENATE(AD36,"-",AB36)</f>
        <v>0-3</v>
      </c>
      <c r="K32" s="177"/>
      <c r="L32" s="177"/>
      <c r="M32" s="177"/>
      <c r="N32" s="178"/>
      <c r="O32" s="176" t="str">
        <f>CONCATENATE(AD42,"-",AB42)</f>
        <v>0-3</v>
      </c>
      <c r="P32" s="177"/>
      <c r="Q32" s="177"/>
      <c r="R32" s="177"/>
      <c r="S32" s="178"/>
      <c r="T32" s="179"/>
      <c r="U32" s="180"/>
      <c r="V32" s="180"/>
      <c r="W32" s="180"/>
      <c r="X32" s="181"/>
      <c r="Y32" s="173" t="str">
        <f>CONCATENATE(AH36+AH38+AH42,"-",AF36+AF38+AF42)</f>
        <v>0-3</v>
      </c>
      <c r="Z32" s="174"/>
      <c r="AA32" s="174"/>
      <c r="AB32" s="174"/>
      <c r="AC32" s="175"/>
      <c r="AD32" s="173" t="str">
        <f>CONCATENATE(AD36+AD38+AD42,"-",AB36+AB38+AB42)</f>
        <v>0-9</v>
      </c>
      <c r="AE32" s="174"/>
      <c r="AF32" s="174"/>
      <c r="AG32" s="174"/>
      <c r="AH32" s="175"/>
      <c r="AI32" s="70">
        <v>4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Ville Julin, SeSi  -  Petter Punnonen, KuPTS</v>
      </c>
      <c r="G35" s="65">
        <v>11</v>
      </c>
      <c r="H35" s="71" t="s">
        <v>27</v>
      </c>
      <c r="I35" s="66">
        <v>4</v>
      </c>
      <c r="J35" s="72"/>
      <c r="K35" s="65">
        <v>11</v>
      </c>
      <c r="L35" s="71" t="s">
        <v>27</v>
      </c>
      <c r="M35" s="66">
        <v>7</v>
      </c>
      <c r="N35" s="72"/>
      <c r="O35" s="65">
        <v>13</v>
      </c>
      <c r="P35" s="71" t="s">
        <v>27</v>
      </c>
      <c r="Q35" s="66">
        <v>11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Cathy-Liis Suurkivi, Nomme SK  -  Markus Myllärinen, Por-83</v>
      </c>
      <c r="G36" s="93">
        <v>11</v>
      </c>
      <c r="H36" s="81" t="s">
        <v>27</v>
      </c>
      <c r="I36" s="94">
        <v>9</v>
      </c>
      <c r="J36" s="72"/>
      <c r="K36" s="65">
        <v>11</v>
      </c>
      <c r="L36" s="71" t="s">
        <v>27</v>
      </c>
      <c r="M36" s="66">
        <v>6</v>
      </c>
      <c r="N36" s="72"/>
      <c r="O36" s="65">
        <v>14</v>
      </c>
      <c r="P36" s="71" t="s">
        <v>27</v>
      </c>
      <c r="Q36" s="66">
        <v>12</v>
      </c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3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1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Ville Julin, SeSi  -  Markus Myllärinen, Por-83</v>
      </c>
      <c r="G38" s="65">
        <v>11</v>
      </c>
      <c r="H38" s="71" t="s">
        <v>27</v>
      </c>
      <c r="I38" s="66">
        <v>2</v>
      </c>
      <c r="J38" s="72"/>
      <c r="K38" s="65">
        <v>11</v>
      </c>
      <c r="L38" s="71" t="s">
        <v>27</v>
      </c>
      <c r="M38" s="66">
        <v>5</v>
      </c>
      <c r="N38" s="72"/>
      <c r="O38" s="65">
        <v>11</v>
      </c>
      <c r="P38" s="71" t="s">
        <v>27</v>
      </c>
      <c r="Q38" s="66">
        <v>7</v>
      </c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3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1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Cathy-Liis Suurkivi, Nomme SK  -  Petter Punnonen, KuPTS</v>
      </c>
      <c r="G39" s="65">
        <v>11</v>
      </c>
      <c r="H39" s="71" t="s">
        <v>27</v>
      </c>
      <c r="I39" s="66">
        <v>6</v>
      </c>
      <c r="J39" s="72"/>
      <c r="K39" s="65">
        <v>8</v>
      </c>
      <c r="L39" s="71" t="s">
        <v>27</v>
      </c>
      <c r="M39" s="66">
        <v>11</v>
      </c>
      <c r="N39" s="72"/>
      <c r="O39" s="65">
        <v>11</v>
      </c>
      <c r="P39" s="71" t="s">
        <v>27</v>
      </c>
      <c r="Q39" s="66">
        <v>7</v>
      </c>
      <c r="R39" s="73"/>
      <c r="S39" s="65">
        <v>6</v>
      </c>
      <c r="T39" s="71" t="s">
        <v>27</v>
      </c>
      <c r="U39" s="66">
        <v>11</v>
      </c>
      <c r="V39" s="73"/>
      <c r="W39" s="65">
        <v>14</v>
      </c>
      <c r="X39" s="71" t="s">
        <v>27</v>
      </c>
      <c r="Y39" s="66">
        <v>12</v>
      </c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2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Ville Julin, SeSi  -  Cathy-Liis Suurkivi, Nomme SK</v>
      </c>
      <c r="G41" s="65">
        <v>11</v>
      </c>
      <c r="H41" s="71" t="s">
        <v>27</v>
      </c>
      <c r="I41" s="66">
        <v>5</v>
      </c>
      <c r="J41" s="72"/>
      <c r="K41" s="65">
        <v>11</v>
      </c>
      <c r="L41" s="71" t="s">
        <v>27</v>
      </c>
      <c r="M41" s="66">
        <v>6</v>
      </c>
      <c r="N41" s="72"/>
      <c r="O41" s="65">
        <v>11</v>
      </c>
      <c r="P41" s="71" t="s">
        <v>27</v>
      </c>
      <c r="Q41" s="66">
        <v>4</v>
      </c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Petter Punnonen, KuPTS  -  Markus Myllärinen, Por-83</v>
      </c>
      <c r="G42" s="65">
        <v>11</v>
      </c>
      <c r="H42" s="71" t="s">
        <v>27</v>
      </c>
      <c r="I42" s="66">
        <v>7</v>
      </c>
      <c r="J42" s="72"/>
      <c r="K42" s="65">
        <v>11</v>
      </c>
      <c r="L42" s="71" t="s">
        <v>27</v>
      </c>
      <c r="M42" s="66">
        <v>4</v>
      </c>
      <c r="N42" s="72"/>
      <c r="O42" s="65">
        <v>11</v>
      </c>
      <c r="P42" s="71" t="s">
        <v>27</v>
      </c>
      <c r="Q42" s="66">
        <v>7</v>
      </c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3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1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9:AC9"/>
    <mergeCell ref="AD9:AH9"/>
    <mergeCell ref="Y10:AC10"/>
    <mergeCell ref="AD10:AH10"/>
    <mergeCell ref="E9:I9"/>
    <mergeCell ref="J9:N9"/>
    <mergeCell ref="E10:I10"/>
    <mergeCell ref="J10:N10"/>
    <mergeCell ref="O10:S10"/>
    <mergeCell ref="T10:X10"/>
    <mergeCell ref="O9:S9"/>
    <mergeCell ref="T9:X9"/>
    <mergeCell ref="E11:I11"/>
    <mergeCell ref="J11:N11"/>
    <mergeCell ref="O11:S11"/>
    <mergeCell ref="T11:X11"/>
    <mergeCell ref="Y13:AC13"/>
    <mergeCell ref="AD13:AH13"/>
    <mergeCell ref="E12:I12"/>
    <mergeCell ref="J12:N12"/>
    <mergeCell ref="O12:S12"/>
    <mergeCell ref="T12:X12"/>
    <mergeCell ref="Y11:AC11"/>
    <mergeCell ref="AD11:AH11"/>
    <mergeCell ref="Y12:AC12"/>
    <mergeCell ref="AD12:AH12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E29:I29"/>
    <mergeCell ref="J29:N29"/>
    <mergeCell ref="O29:S29"/>
    <mergeCell ref="T29:X29"/>
    <mergeCell ref="Y31:AC31"/>
    <mergeCell ref="AD31:AH31"/>
    <mergeCell ref="E30:I30"/>
    <mergeCell ref="J30:N30"/>
    <mergeCell ref="O30:S30"/>
    <mergeCell ref="T30:X30"/>
    <mergeCell ref="Y29:AC29"/>
    <mergeCell ref="AD29:AH29"/>
    <mergeCell ref="Y30:AC30"/>
    <mergeCell ref="AD30:AH30"/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workbookViewId="0" topLeftCell="A1">
      <selection activeCell="AI14" sqref="AI14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143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9" t="s">
        <v>151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9"/>
      <c r="AI5" s="28"/>
      <c r="AJ5" s="28"/>
      <c r="AK5" s="28"/>
    </row>
    <row r="6" spans="2:37" ht="15" customHeight="1">
      <c r="B6" s="9" t="s">
        <v>173</v>
      </c>
      <c r="AI6" s="28"/>
      <c r="AJ6" s="28"/>
      <c r="AK6" s="28"/>
    </row>
    <row r="7" ht="15" customHeight="1">
      <c r="B7" s="9"/>
    </row>
    <row r="8" spans="2:4" ht="14.25" customHeight="1">
      <c r="B8" s="95" t="s">
        <v>149</v>
      </c>
      <c r="C8" s="31"/>
      <c r="D8" s="31"/>
    </row>
    <row r="9" spans="2:35" ht="14.25" customHeight="1">
      <c r="B9" s="12"/>
      <c r="C9" s="13"/>
      <c r="D9" s="14"/>
      <c r="E9" s="173">
        <v>1</v>
      </c>
      <c r="F9" s="182"/>
      <c r="G9" s="182"/>
      <c r="H9" s="182"/>
      <c r="I9" s="183"/>
      <c r="J9" s="173">
        <v>2</v>
      </c>
      <c r="K9" s="174"/>
      <c r="L9" s="174"/>
      <c r="M9" s="174"/>
      <c r="N9" s="175"/>
      <c r="O9" s="173">
        <v>3</v>
      </c>
      <c r="P9" s="174"/>
      <c r="Q9" s="174"/>
      <c r="R9" s="174"/>
      <c r="S9" s="175"/>
      <c r="T9" s="173">
        <v>4</v>
      </c>
      <c r="U9" s="174"/>
      <c r="V9" s="174"/>
      <c r="W9" s="174"/>
      <c r="X9" s="175"/>
      <c r="Y9" s="173" t="s">
        <v>0</v>
      </c>
      <c r="Z9" s="182"/>
      <c r="AA9" s="182"/>
      <c r="AB9" s="182"/>
      <c r="AC9" s="183"/>
      <c r="AD9" s="173" t="s">
        <v>1</v>
      </c>
      <c r="AE9" s="182"/>
      <c r="AF9" s="182"/>
      <c r="AG9" s="182"/>
      <c r="AH9" s="183"/>
      <c r="AI9" s="29" t="s">
        <v>2</v>
      </c>
    </row>
    <row r="10" spans="1:35" ht="14.25" customHeight="1">
      <c r="A10" s="20">
        <v>41</v>
      </c>
      <c r="B10" s="30">
        <v>1</v>
      </c>
      <c r="C10" s="36">
        <v>8</v>
      </c>
      <c r="D10" s="14" t="str">
        <f>IF(A10=0,"",INDEX(Nimet!$A$2:$D$251,A10,4))</f>
        <v>Pauli Hietikko, PT-Espoo</v>
      </c>
      <c r="E10" s="179"/>
      <c r="F10" s="180"/>
      <c r="G10" s="180"/>
      <c r="H10" s="180"/>
      <c r="I10" s="181"/>
      <c r="J10" s="176" t="str">
        <f>CONCATENATE(AB22,"-",AD22)</f>
        <v>3-0</v>
      </c>
      <c r="K10" s="177"/>
      <c r="L10" s="177"/>
      <c r="M10" s="177"/>
      <c r="N10" s="178"/>
      <c r="O10" s="176" t="str">
        <f>CONCATENATE(AB16,"-",AD16)</f>
        <v>3-0</v>
      </c>
      <c r="P10" s="177"/>
      <c r="Q10" s="177"/>
      <c r="R10" s="177"/>
      <c r="S10" s="178"/>
      <c r="T10" s="176" t="str">
        <f>CONCATENATE(AB19,"-",AD19)</f>
        <v>3-0</v>
      </c>
      <c r="U10" s="177"/>
      <c r="V10" s="177"/>
      <c r="W10" s="177"/>
      <c r="X10" s="178"/>
      <c r="Y10" s="173" t="str">
        <f>CONCATENATE(AF16+AF19+AF22,"-",AH16+AH19+AH22)</f>
        <v>3-0</v>
      </c>
      <c r="Z10" s="174"/>
      <c r="AA10" s="174"/>
      <c r="AB10" s="174"/>
      <c r="AC10" s="175"/>
      <c r="AD10" s="173" t="str">
        <f>CONCATENATE(AB16+AB19+AB22,"-",AD16+AD19+AD22)</f>
        <v>9-0</v>
      </c>
      <c r="AE10" s="174"/>
      <c r="AF10" s="174"/>
      <c r="AG10" s="174"/>
      <c r="AH10" s="175"/>
      <c r="AI10" s="70">
        <v>1</v>
      </c>
    </row>
    <row r="11" spans="1:35" ht="14.25" customHeight="1">
      <c r="A11" s="20">
        <v>84</v>
      </c>
      <c r="B11" s="30">
        <v>2</v>
      </c>
      <c r="C11" s="36"/>
      <c r="D11" s="14" t="str">
        <f>IF(A11=0,"",INDEX(Nimet!$A$2:$D$251,A11,4))</f>
        <v>Heidi Maiberg, Nomme SK</v>
      </c>
      <c r="E11" s="176" t="str">
        <f>CONCATENATE(AD22,"-",AB22)</f>
        <v>0-3</v>
      </c>
      <c r="F11" s="177"/>
      <c r="G11" s="177"/>
      <c r="H11" s="177"/>
      <c r="I11" s="178"/>
      <c r="J11" s="179"/>
      <c r="K11" s="180"/>
      <c r="L11" s="180"/>
      <c r="M11" s="180"/>
      <c r="N11" s="181"/>
      <c r="O11" s="176" t="str">
        <f>CONCATENATE(AB20,"-",AD20)</f>
        <v>3-1</v>
      </c>
      <c r="P11" s="177"/>
      <c r="Q11" s="177"/>
      <c r="R11" s="177"/>
      <c r="S11" s="178"/>
      <c r="T11" s="176" t="str">
        <f>CONCATENATE(AB17,"-",AD17)</f>
        <v>3-2</v>
      </c>
      <c r="U11" s="177"/>
      <c r="V11" s="177"/>
      <c r="W11" s="177"/>
      <c r="X11" s="178"/>
      <c r="Y11" s="173" t="str">
        <f>CONCATENATE(AF17+AF20+AH22,"-",AH17+AH20+AF22)</f>
        <v>2-1</v>
      </c>
      <c r="Z11" s="174"/>
      <c r="AA11" s="174"/>
      <c r="AB11" s="174"/>
      <c r="AC11" s="175"/>
      <c r="AD11" s="173" t="str">
        <f>CONCATENATE(AB17+AB20+AD22,"-",AD17+AD20+AB22)</f>
        <v>6-6</v>
      </c>
      <c r="AE11" s="174"/>
      <c r="AF11" s="174"/>
      <c r="AG11" s="174"/>
      <c r="AH11" s="175"/>
      <c r="AI11" s="70">
        <v>2</v>
      </c>
    </row>
    <row r="12" spans="1:35" ht="14.25" customHeight="1">
      <c r="A12" s="20">
        <v>51</v>
      </c>
      <c r="B12" s="30">
        <v>3</v>
      </c>
      <c r="C12" s="36"/>
      <c r="D12" s="14" t="str">
        <f>IF(A12=0,"",INDEX(Nimet!$A$2:$D$251,A12,4))</f>
        <v>Jancarlo Rodriguez, Por-83</v>
      </c>
      <c r="E12" s="176" t="str">
        <f>CONCATENATE(AD16,"-",AB16)</f>
        <v>0-3</v>
      </c>
      <c r="F12" s="177"/>
      <c r="G12" s="177"/>
      <c r="H12" s="177"/>
      <c r="I12" s="178"/>
      <c r="J12" s="176" t="str">
        <f>CONCATENATE(AD20,"-",AB20)</f>
        <v>1-3</v>
      </c>
      <c r="K12" s="177"/>
      <c r="L12" s="177"/>
      <c r="M12" s="177"/>
      <c r="N12" s="178"/>
      <c r="O12" s="179"/>
      <c r="P12" s="180"/>
      <c r="Q12" s="180"/>
      <c r="R12" s="180"/>
      <c r="S12" s="181"/>
      <c r="T12" s="176" t="str">
        <f>CONCATENATE(AB23,"-",AD23)</f>
        <v>3-1</v>
      </c>
      <c r="U12" s="177"/>
      <c r="V12" s="177"/>
      <c r="W12" s="177"/>
      <c r="X12" s="178"/>
      <c r="Y12" s="173" t="str">
        <f>CONCATENATE(AH16+AH20+AF23,"-",AF16+AF20+AH23)</f>
        <v>1-2</v>
      </c>
      <c r="Z12" s="174"/>
      <c r="AA12" s="174"/>
      <c r="AB12" s="174"/>
      <c r="AC12" s="175"/>
      <c r="AD12" s="173" t="str">
        <f>CONCATENATE(AD16+AD20+AB23,"-",AB16+AB20+AD23)</f>
        <v>4-7</v>
      </c>
      <c r="AE12" s="174"/>
      <c r="AF12" s="174"/>
      <c r="AG12" s="174"/>
      <c r="AH12" s="175"/>
      <c r="AI12" s="70">
        <v>3</v>
      </c>
    </row>
    <row r="13" spans="1:35" ht="14.25" customHeight="1">
      <c r="A13" s="20">
        <v>59</v>
      </c>
      <c r="B13" s="30">
        <v>4</v>
      </c>
      <c r="C13" s="36"/>
      <c r="D13" s="14" t="str">
        <f>IF(A13=0,"",INDEX(Nimet!$A$2:$D$251,A13,4))</f>
        <v>Ilkka Saarnilehto, MBF</v>
      </c>
      <c r="E13" s="176" t="str">
        <f>CONCATENATE(AD19,"-",AB19)</f>
        <v>0-3</v>
      </c>
      <c r="F13" s="177"/>
      <c r="G13" s="177"/>
      <c r="H13" s="177"/>
      <c r="I13" s="178"/>
      <c r="J13" s="176" t="str">
        <f>CONCATENATE(AD17,"-",AB17)</f>
        <v>2-3</v>
      </c>
      <c r="K13" s="177"/>
      <c r="L13" s="177"/>
      <c r="M13" s="177"/>
      <c r="N13" s="178"/>
      <c r="O13" s="176" t="str">
        <f>CONCATENATE(AD23,"-",AB23)</f>
        <v>1-3</v>
      </c>
      <c r="P13" s="177"/>
      <c r="Q13" s="177"/>
      <c r="R13" s="177"/>
      <c r="S13" s="178"/>
      <c r="T13" s="179"/>
      <c r="U13" s="180"/>
      <c r="V13" s="180"/>
      <c r="W13" s="180"/>
      <c r="X13" s="181"/>
      <c r="Y13" s="173" t="str">
        <f>CONCATENATE(AH17+AH19+AH23,"-",AF17+AF19+AF23)</f>
        <v>0-3</v>
      </c>
      <c r="Z13" s="174"/>
      <c r="AA13" s="174"/>
      <c r="AB13" s="174"/>
      <c r="AC13" s="175"/>
      <c r="AD13" s="173" t="str">
        <f>CONCATENATE(AD17+AD19+AD23,"-",AB17+AB19+AB23)</f>
        <v>3-9</v>
      </c>
      <c r="AE13" s="174"/>
      <c r="AF13" s="174"/>
      <c r="AG13" s="174"/>
      <c r="AH13" s="175"/>
      <c r="AI13" s="70">
        <v>4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Pauli Hietikko, PT-Espoo  -  Jancarlo Rodriguez, Por-83</v>
      </c>
      <c r="G16" s="65">
        <v>11</v>
      </c>
      <c r="H16" s="71" t="s">
        <v>27</v>
      </c>
      <c r="I16" s="66">
        <v>4</v>
      </c>
      <c r="J16" s="72"/>
      <c r="K16" s="65">
        <v>11</v>
      </c>
      <c r="L16" s="71" t="s">
        <v>27</v>
      </c>
      <c r="M16" s="66">
        <v>2</v>
      </c>
      <c r="N16" s="72"/>
      <c r="O16" s="65">
        <v>11</v>
      </c>
      <c r="P16" s="71" t="s">
        <v>27</v>
      </c>
      <c r="Q16" s="66">
        <v>4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Heidi Maiberg, Nomme SK  -  Ilkka Saarnilehto, MBF</v>
      </c>
      <c r="G17" s="93">
        <v>12</v>
      </c>
      <c r="H17" s="81" t="s">
        <v>27</v>
      </c>
      <c r="I17" s="94">
        <v>10</v>
      </c>
      <c r="J17" s="72"/>
      <c r="K17" s="65">
        <v>11</v>
      </c>
      <c r="L17" s="71" t="s">
        <v>27</v>
      </c>
      <c r="M17" s="66">
        <v>7</v>
      </c>
      <c r="N17" s="72"/>
      <c r="O17" s="65">
        <v>9</v>
      </c>
      <c r="P17" s="71" t="s">
        <v>27</v>
      </c>
      <c r="Q17" s="66">
        <v>11</v>
      </c>
      <c r="R17" s="73"/>
      <c r="S17" s="65">
        <v>8</v>
      </c>
      <c r="T17" s="71" t="s">
        <v>27</v>
      </c>
      <c r="U17" s="66">
        <v>11</v>
      </c>
      <c r="V17" s="73"/>
      <c r="W17" s="65">
        <v>11</v>
      </c>
      <c r="X17" s="71" t="s">
        <v>27</v>
      </c>
      <c r="Y17" s="66">
        <v>8</v>
      </c>
      <c r="Z17" s="72"/>
      <c r="AA17" s="72"/>
      <c r="AB17" s="74">
        <f>IF($G17-$I17&gt;0,1,0)+IF($K17-$M17&gt;0,1,0)+IF($O17-$Q17&gt;0,1,0)+IF($S17-$U17&gt;0,1,0)+IF($W17-$Y17&gt;0,1,0)</f>
        <v>3</v>
      </c>
      <c r="AC17" s="75" t="s">
        <v>27</v>
      </c>
      <c r="AD17" s="76">
        <f>IF($G17-$I17&lt;0,1,0)+IF($K17-$M17&lt;0,1,0)+IF($O17-$Q17&lt;0,1,0)+IF($S17-$U17&lt;0,1,0)+IF($W17-$Y17&lt;0,1,0)</f>
        <v>2</v>
      </c>
      <c r="AE17" s="77"/>
      <c r="AF17" s="78">
        <f>IF($AB17-$AD17&gt;0,1,0)</f>
        <v>1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Pauli Hietikko, PT-Espoo  -  Ilkka Saarnilehto, MBF</v>
      </c>
      <c r="G19" s="65">
        <v>11</v>
      </c>
      <c r="H19" s="71" t="s">
        <v>27</v>
      </c>
      <c r="I19" s="66">
        <v>3</v>
      </c>
      <c r="J19" s="72"/>
      <c r="K19" s="65">
        <v>11</v>
      </c>
      <c r="L19" s="71" t="s">
        <v>27</v>
      </c>
      <c r="M19" s="66">
        <v>2</v>
      </c>
      <c r="N19" s="72"/>
      <c r="O19" s="65">
        <v>11</v>
      </c>
      <c r="P19" s="71" t="s">
        <v>27</v>
      </c>
      <c r="Q19" s="66">
        <v>3</v>
      </c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Heidi Maiberg, Nomme SK  -  Jancarlo Rodriguez, Por-83</v>
      </c>
      <c r="G20" s="65">
        <v>11</v>
      </c>
      <c r="H20" s="71" t="s">
        <v>27</v>
      </c>
      <c r="I20" s="66">
        <v>6</v>
      </c>
      <c r="J20" s="72"/>
      <c r="K20" s="65">
        <v>9</v>
      </c>
      <c r="L20" s="71" t="s">
        <v>27</v>
      </c>
      <c r="M20" s="66">
        <v>11</v>
      </c>
      <c r="N20" s="72"/>
      <c r="O20" s="65">
        <v>11</v>
      </c>
      <c r="P20" s="71" t="s">
        <v>27</v>
      </c>
      <c r="Q20" s="66">
        <v>6</v>
      </c>
      <c r="R20" s="73"/>
      <c r="S20" s="65">
        <v>11</v>
      </c>
      <c r="T20" s="71" t="s">
        <v>27</v>
      </c>
      <c r="U20" s="66">
        <v>4</v>
      </c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1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Pauli Hietikko, PT-Espoo  -  Heidi Maiberg, Nomme SK</v>
      </c>
      <c r="G22" s="65">
        <v>11</v>
      </c>
      <c r="H22" s="71" t="s">
        <v>27</v>
      </c>
      <c r="I22" s="66">
        <v>5</v>
      </c>
      <c r="J22" s="72"/>
      <c r="K22" s="65">
        <v>11</v>
      </c>
      <c r="L22" s="71" t="s">
        <v>27</v>
      </c>
      <c r="M22" s="66">
        <v>5</v>
      </c>
      <c r="N22" s="72"/>
      <c r="O22" s="65">
        <v>11</v>
      </c>
      <c r="P22" s="71" t="s">
        <v>27</v>
      </c>
      <c r="Q22" s="66">
        <v>3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Jancarlo Rodriguez, Por-83  -  Ilkka Saarnilehto, MBF</v>
      </c>
      <c r="G23" s="65">
        <v>15</v>
      </c>
      <c r="H23" s="71" t="s">
        <v>27</v>
      </c>
      <c r="I23" s="66">
        <v>17</v>
      </c>
      <c r="J23" s="72"/>
      <c r="K23" s="65">
        <v>13</v>
      </c>
      <c r="L23" s="71" t="s">
        <v>27</v>
      </c>
      <c r="M23" s="66">
        <v>11</v>
      </c>
      <c r="N23" s="72"/>
      <c r="O23" s="65">
        <v>11</v>
      </c>
      <c r="P23" s="71" t="s">
        <v>27</v>
      </c>
      <c r="Q23" s="66">
        <v>3</v>
      </c>
      <c r="R23" s="73"/>
      <c r="S23" s="65">
        <v>11</v>
      </c>
      <c r="T23" s="71" t="s">
        <v>27</v>
      </c>
      <c r="U23" s="66">
        <v>4</v>
      </c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3</v>
      </c>
      <c r="AC23" s="86" t="s">
        <v>27</v>
      </c>
      <c r="AD23" s="87">
        <f>IF($G23-$I23&lt;0,1,0)+IF($K23-$M23&lt;0,1,0)+IF($O23-$Q23&lt;0,1,0)+IF($S23-$U23&lt;0,1,0)+IF($W23-$Y23&lt;0,1,0)</f>
        <v>1</v>
      </c>
      <c r="AE23" s="77"/>
      <c r="AF23" s="88">
        <f>IF($AB23-$AD23&gt;0,1,0)</f>
        <v>1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150</v>
      </c>
      <c r="C27" s="31"/>
      <c r="D27" s="31"/>
    </row>
    <row r="28" spans="2:35" ht="14.25" customHeight="1">
      <c r="B28" s="12"/>
      <c r="C28" s="13"/>
      <c r="D28" s="14"/>
      <c r="E28" s="173">
        <v>1</v>
      </c>
      <c r="F28" s="182"/>
      <c r="G28" s="182"/>
      <c r="H28" s="182"/>
      <c r="I28" s="183"/>
      <c r="J28" s="173">
        <v>2</v>
      </c>
      <c r="K28" s="174"/>
      <c r="L28" s="174"/>
      <c r="M28" s="174"/>
      <c r="N28" s="175"/>
      <c r="O28" s="173">
        <v>3</v>
      </c>
      <c r="P28" s="174"/>
      <c r="Q28" s="174"/>
      <c r="R28" s="174"/>
      <c r="S28" s="175"/>
      <c r="T28" s="173">
        <v>4</v>
      </c>
      <c r="U28" s="174"/>
      <c r="V28" s="174"/>
      <c r="W28" s="174"/>
      <c r="X28" s="175"/>
      <c r="Y28" s="173" t="s">
        <v>0</v>
      </c>
      <c r="Z28" s="182"/>
      <c r="AA28" s="182"/>
      <c r="AB28" s="182"/>
      <c r="AC28" s="183"/>
      <c r="AD28" s="173" t="s">
        <v>1</v>
      </c>
      <c r="AE28" s="182"/>
      <c r="AF28" s="182"/>
      <c r="AG28" s="182"/>
      <c r="AH28" s="183"/>
      <c r="AI28" s="29" t="s">
        <v>2</v>
      </c>
    </row>
    <row r="29" spans="1:35" ht="14.25" customHeight="1">
      <c r="A29" s="20">
        <v>39</v>
      </c>
      <c r="B29" s="30">
        <v>1</v>
      </c>
      <c r="C29" s="36">
        <v>9</v>
      </c>
      <c r="D29" s="14" t="str">
        <f>IF(A29=0,"",INDEX(Nimet!$A$2:$D$251,A29,4))</f>
        <v>Dmitry Vyskubov, PT-Espoo</v>
      </c>
      <c r="E29" s="179"/>
      <c r="F29" s="180"/>
      <c r="G29" s="180"/>
      <c r="H29" s="180"/>
      <c r="I29" s="181"/>
      <c r="J29" s="176" t="str">
        <f>CONCATENATE(AB41,"-",AD41)</f>
        <v>3-0</v>
      </c>
      <c r="K29" s="177"/>
      <c r="L29" s="177"/>
      <c r="M29" s="177"/>
      <c r="N29" s="178"/>
      <c r="O29" s="176" t="str">
        <f>CONCATENATE(AB35,"-",AD35)</f>
        <v>3-2</v>
      </c>
      <c r="P29" s="177"/>
      <c r="Q29" s="177"/>
      <c r="R29" s="177"/>
      <c r="S29" s="178"/>
      <c r="T29" s="176" t="str">
        <f>CONCATENATE(AB38,"-",AD38)</f>
        <v>3-0</v>
      </c>
      <c r="U29" s="177"/>
      <c r="V29" s="177"/>
      <c r="W29" s="177"/>
      <c r="X29" s="178"/>
      <c r="Y29" s="173" t="str">
        <f>CONCATENATE(AF35+AF38+AF41,"-",AH35+AH38+AH41)</f>
        <v>3-0</v>
      </c>
      <c r="Z29" s="174"/>
      <c r="AA29" s="174"/>
      <c r="AB29" s="174"/>
      <c r="AC29" s="175"/>
      <c r="AD29" s="173" t="str">
        <f>CONCATENATE(AB35+AB38+AB41,"-",AD35+AD38+AD41)</f>
        <v>9-2</v>
      </c>
      <c r="AE29" s="174"/>
      <c r="AF29" s="174"/>
      <c r="AG29" s="174"/>
      <c r="AH29" s="175"/>
      <c r="AI29" s="70">
        <v>1</v>
      </c>
    </row>
    <row r="30" spans="1:35" ht="14.25" customHeight="1">
      <c r="A30" s="20">
        <v>65</v>
      </c>
      <c r="B30" s="30">
        <v>2</v>
      </c>
      <c r="C30" s="36">
        <v>30</v>
      </c>
      <c r="D30" s="14" t="str">
        <f>IF(A30=0,"",INDEX(Nimet!$A$2:$D$251,A30,4))</f>
        <v>Roni Kantola, TuKa</v>
      </c>
      <c r="E30" s="176" t="str">
        <f>CONCATENATE(AD41,"-",AB41)</f>
        <v>0-3</v>
      </c>
      <c r="F30" s="177"/>
      <c r="G30" s="177"/>
      <c r="H30" s="177"/>
      <c r="I30" s="178"/>
      <c r="J30" s="179"/>
      <c r="K30" s="180"/>
      <c r="L30" s="180"/>
      <c r="M30" s="180"/>
      <c r="N30" s="181"/>
      <c r="O30" s="176" t="str">
        <f>CONCATENATE(AB39,"-",AD39)</f>
        <v>3-0</v>
      </c>
      <c r="P30" s="177"/>
      <c r="Q30" s="177"/>
      <c r="R30" s="177"/>
      <c r="S30" s="178"/>
      <c r="T30" s="176" t="str">
        <f>CONCATENATE(AB36,"-",AD36)</f>
        <v>3-0</v>
      </c>
      <c r="U30" s="177"/>
      <c r="V30" s="177"/>
      <c r="W30" s="177"/>
      <c r="X30" s="178"/>
      <c r="Y30" s="173" t="str">
        <f>CONCATENATE(AF36+AF39+AH41,"-",AH36+AH39+AF41)</f>
        <v>2-1</v>
      </c>
      <c r="Z30" s="174"/>
      <c r="AA30" s="174"/>
      <c r="AB30" s="174"/>
      <c r="AC30" s="175"/>
      <c r="AD30" s="173" t="str">
        <f>CONCATENATE(AB36+AB39+AD41,"-",AD36+AD39+AB41)</f>
        <v>6-3</v>
      </c>
      <c r="AE30" s="174"/>
      <c r="AF30" s="174"/>
      <c r="AG30" s="174"/>
      <c r="AH30" s="175"/>
      <c r="AI30" s="70">
        <v>2</v>
      </c>
    </row>
    <row r="31" spans="1:35" ht="14.25" customHeight="1">
      <c r="A31" s="20">
        <v>31</v>
      </c>
      <c r="B31" s="30">
        <v>3</v>
      </c>
      <c r="C31" s="36"/>
      <c r="D31" s="14" t="str">
        <f>IF(A31=0,"",INDEX(Nimet!$A$2:$D$251,A31,4))</f>
        <v>Henrika Punnonen, KuPTS</v>
      </c>
      <c r="E31" s="176" t="str">
        <f>CONCATENATE(AD35,"-",AB35)</f>
        <v>2-3</v>
      </c>
      <c r="F31" s="177"/>
      <c r="G31" s="177"/>
      <c r="H31" s="177"/>
      <c r="I31" s="178"/>
      <c r="J31" s="176" t="str">
        <f>CONCATENATE(AD39,"-",AB39)</f>
        <v>0-3</v>
      </c>
      <c r="K31" s="177"/>
      <c r="L31" s="177"/>
      <c r="M31" s="177"/>
      <c r="N31" s="178"/>
      <c r="O31" s="179"/>
      <c r="P31" s="180"/>
      <c r="Q31" s="180"/>
      <c r="R31" s="180"/>
      <c r="S31" s="181"/>
      <c r="T31" s="176" t="str">
        <f>CONCATENATE(AB42,"-",AD42)</f>
        <v>3-1</v>
      </c>
      <c r="U31" s="177"/>
      <c r="V31" s="177"/>
      <c r="W31" s="177"/>
      <c r="X31" s="178"/>
      <c r="Y31" s="173" t="str">
        <f>CONCATENATE(AH35+AH39+AF42,"-",AF35+AF39+AH42)</f>
        <v>1-2</v>
      </c>
      <c r="Z31" s="174"/>
      <c r="AA31" s="174"/>
      <c r="AB31" s="174"/>
      <c r="AC31" s="175"/>
      <c r="AD31" s="173" t="str">
        <f>CONCATENATE(AD35+AD39+AB42,"-",AB35+AB39+AD42)</f>
        <v>5-7</v>
      </c>
      <c r="AE31" s="174"/>
      <c r="AF31" s="174"/>
      <c r="AG31" s="174"/>
      <c r="AH31" s="175"/>
      <c r="AI31" s="70">
        <v>3</v>
      </c>
    </row>
    <row r="32" spans="1:35" ht="14.25" customHeight="1">
      <c r="A32" s="20">
        <v>52</v>
      </c>
      <c r="B32" s="30">
        <v>4</v>
      </c>
      <c r="C32" s="36"/>
      <c r="D32" s="14" t="str">
        <f>IF(A32=0,"",INDEX(Nimet!$A$2:$D$251,A32,4))</f>
        <v>André Rodriguez, Por-83</v>
      </c>
      <c r="E32" s="176" t="str">
        <f>CONCATENATE(AD38,"-",AB38)</f>
        <v>0-3</v>
      </c>
      <c r="F32" s="177"/>
      <c r="G32" s="177"/>
      <c r="H32" s="177"/>
      <c r="I32" s="178"/>
      <c r="J32" s="176" t="str">
        <f>CONCATENATE(AD36,"-",AB36)</f>
        <v>0-3</v>
      </c>
      <c r="K32" s="177"/>
      <c r="L32" s="177"/>
      <c r="M32" s="177"/>
      <c r="N32" s="178"/>
      <c r="O32" s="176" t="str">
        <f>CONCATENATE(AD42,"-",AB42)</f>
        <v>1-3</v>
      </c>
      <c r="P32" s="177"/>
      <c r="Q32" s="177"/>
      <c r="R32" s="177"/>
      <c r="S32" s="178"/>
      <c r="T32" s="179"/>
      <c r="U32" s="180"/>
      <c r="V32" s="180"/>
      <c r="W32" s="180"/>
      <c r="X32" s="181"/>
      <c r="Y32" s="173" t="str">
        <f>CONCATENATE(AH36+AH38+AH42,"-",AF36+AF38+AF42)</f>
        <v>0-3</v>
      </c>
      <c r="Z32" s="174"/>
      <c r="AA32" s="174"/>
      <c r="AB32" s="174"/>
      <c r="AC32" s="175"/>
      <c r="AD32" s="173" t="str">
        <f>CONCATENATE(AD36+AD38+AD42,"-",AB36+AB38+AB42)</f>
        <v>1-9</v>
      </c>
      <c r="AE32" s="174"/>
      <c r="AF32" s="174"/>
      <c r="AG32" s="174"/>
      <c r="AH32" s="175"/>
      <c r="AI32" s="70">
        <v>4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Dmitry Vyskubov, PT-Espoo  -  Henrika Punnonen, KuPTS</v>
      </c>
      <c r="G35" s="65">
        <v>7</v>
      </c>
      <c r="H35" s="71" t="s">
        <v>27</v>
      </c>
      <c r="I35" s="66">
        <v>11</v>
      </c>
      <c r="J35" s="72"/>
      <c r="K35" s="65">
        <v>9</v>
      </c>
      <c r="L35" s="71" t="s">
        <v>27</v>
      </c>
      <c r="M35" s="66">
        <v>11</v>
      </c>
      <c r="N35" s="72"/>
      <c r="O35" s="65">
        <v>15</v>
      </c>
      <c r="P35" s="71" t="s">
        <v>27</v>
      </c>
      <c r="Q35" s="66">
        <v>13</v>
      </c>
      <c r="R35" s="73"/>
      <c r="S35" s="65">
        <v>12</v>
      </c>
      <c r="T35" s="71" t="s">
        <v>27</v>
      </c>
      <c r="U35" s="66">
        <v>10</v>
      </c>
      <c r="V35" s="73"/>
      <c r="W35" s="65">
        <v>11</v>
      </c>
      <c r="X35" s="71" t="s">
        <v>27</v>
      </c>
      <c r="Y35" s="66">
        <v>9</v>
      </c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2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Roni Kantola, TuKa  -  André Rodriguez, Por-83</v>
      </c>
      <c r="G36" s="93">
        <v>11</v>
      </c>
      <c r="H36" s="81" t="s">
        <v>27</v>
      </c>
      <c r="I36" s="94">
        <v>7</v>
      </c>
      <c r="J36" s="72"/>
      <c r="K36" s="65">
        <v>11</v>
      </c>
      <c r="L36" s="71" t="s">
        <v>27</v>
      </c>
      <c r="M36" s="66">
        <v>0</v>
      </c>
      <c r="N36" s="72"/>
      <c r="O36" s="65">
        <v>11</v>
      </c>
      <c r="P36" s="71" t="s">
        <v>27</v>
      </c>
      <c r="Q36" s="66">
        <v>3</v>
      </c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3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1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Dmitry Vyskubov, PT-Espoo  -  André Rodriguez, Por-83</v>
      </c>
      <c r="G38" s="65">
        <v>11</v>
      </c>
      <c r="H38" s="71" t="s">
        <v>27</v>
      </c>
      <c r="I38" s="66">
        <v>9</v>
      </c>
      <c r="J38" s="72"/>
      <c r="K38" s="65">
        <v>11</v>
      </c>
      <c r="L38" s="71" t="s">
        <v>27</v>
      </c>
      <c r="M38" s="66">
        <v>7</v>
      </c>
      <c r="N38" s="72"/>
      <c r="O38" s="65">
        <v>11</v>
      </c>
      <c r="P38" s="71" t="s">
        <v>27</v>
      </c>
      <c r="Q38" s="66">
        <v>8</v>
      </c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3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1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Roni Kantola, TuKa  -  Henrika Punnonen, KuPTS</v>
      </c>
      <c r="G39" s="65">
        <v>11</v>
      </c>
      <c r="H39" s="71" t="s">
        <v>27</v>
      </c>
      <c r="I39" s="66">
        <v>9</v>
      </c>
      <c r="J39" s="72"/>
      <c r="K39" s="65">
        <v>11</v>
      </c>
      <c r="L39" s="71" t="s">
        <v>27</v>
      </c>
      <c r="M39" s="66">
        <v>9</v>
      </c>
      <c r="N39" s="72"/>
      <c r="O39" s="65">
        <v>11</v>
      </c>
      <c r="P39" s="71" t="s">
        <v>27</v>
      </c>
      <c r="Q39" s="66">
        <v>5</v>
      </c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Dmitry Vyskubov, PT-Espoo  -  Roni Kantola, TuKa</v>
      </c>
      <c r="G41" s="65">
        <v>11</v>
      </c>
      <c r="H41" s="71" t="s">
        <v>27</v>
      </c>
      <c r="I41" s="66">
        <v>5</v>
      </c>
      <c r="J41" s="72"/>
      <c r="K41" s="65">
        <v>11</v>
      </c>
      <c r="L41" s="71" t="s">
        <v>27</v>
      </c>
      <c r="M41" s="66">
        <v>9</v>
      </c>
      <c r="N41" s="72"/>
      <c r="O41" s="65">
        <v>11</v>
      </c>
      <c r="P41" s="71" t="s">
        <v>27</v>
      </c>
      <c r="Q41" s="66">
        <v>8</v>
      </c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Henrika Punnonen, KuPTS  -  André Rodriguez, Por-83</v>
      </c>
      <c r="G42" s="65">
        <v>7</v>
      </c>
      <c r="H42" s="71" t="s">
        <v>27</v>
      </c>
      <c r="I42" s="66">
        <v>11</v>
      </c>
      <c r="J42" s="72"/>
      <c r="K42" s="65">
        <v>11</v>
      </c>
      <c r="L42" s="71" t="s">
        <v>27</v>
      </c>
      <c r="M42" s="66">
        <v>6</v>
      </c>
      <c r="N42" s="72"/>
      <c r="O42" s="65">
        <v>11</v>
      </c>
      <c r="P42" s="71" t="s">
        <v>27</v>
      </c>
      <c r="Q42" s="66">
        <v>6</v>
      </c>
      <c r="R42" s="73"/>
      <c r="S42" s="65">
        <v>11</v>
      </c>
      <c r="T42" s="71" t="s">
        <v>27</v>
      </c>
      <c r="U42" s="66">
        <v>7</v>
      </c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3</v>
      </c>
      <c r="AC42" s="86" t="s">
        <v>27</v>
      </c>
      <c r="AD42" s="87">
        <f>IF($G42-$I42&lt;0,1,0)+IF($K42-$M42&lt;0,1,0)+IF($O42-$Q42&lt;0,1,0)+IF($S42-$U42&lt;0,1,0)+IF($W42-$Y42&lt;0,1,0)</f>
        <v>1</v>
      </c>
      <c r="AE42" s="77"/>
      <c r="AF42" s="88">
        <f>IF($AB42-$AD42&gt;0,1,0)</f>
        <v>1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9:AC9"/>
    <mergeCell ref="AD9:AH9"/>
    <mergeCell ref="Y10:AC10"/>
    <mergeCell ref="AD10:AH10"/>
    <mergeCell ref="E9:I9"/>
    <mergeCell ref="J9:N9"/>
    <mergeCell ref="E10:I10"/>
    <mergeCell ref="J10:N10"/>
    <mergeCell ref="O10:S10"/>
    <mergeCell ref="T10:X10"/>
    <mergeCell ref="O9:S9"/>
    <mergeCell ref="T9:X9"/>
    <mergeCell ref="E11:I11"/>
    <mergeCell ref="J11:N11"/>
    <mergeCell ref="O11:S11"/>
    <mergeCell ref="T11:X11"/>
    <mergeCell ref="Y13:AC13"/>
    <mergeCell ref="AD13:AH13"/>
    <mergeCell ref="E12:I12"/>
    <mergeCell ref="J12:N12"/>
    <mergeCell ref="O12:S12"/>
    <mergeCell ref="T12:X12"/>
    <mergeCell ref="Y11:AC11"/>
    <mergeCell ref="AD11:AH11"/>
    <mergeCell ref="Y12:AC12"/>
    <mergeCell ref="AD12:AH12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E29:I29"/>
    <mergeCell ref="J29:N29"/>
    <mergeCell ref="O29:S29"/>
    <mergeCell ref="T29:X29"/>
    <mergeCell ref="Y31:AC31"/>
    <mergeCell ref="AD31:AH31"/>
    <mergeCell ref="E30:I30"/>
    <mergeCell ref="J30:N30"/>
    <mergeCell ref="O30:S30"/>
    <mergeCell ref="T30:X30"/>
    <mergeCell ref="Y29:AC29"/>
    <mergeCell ref="AD29:AH29"/>
    <mergeCell ref="Y30:AC30"/>
    <mergeCell ref="AD30:AH30"/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workbookViewId="0" topLeftCell="A1">
      <selection activeCell="H5" sqref="H5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143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str">
        <f>IF(I12="","",VLOOKUP(I12,D9:F16,3))</f>
        <v>Ville Julin, SeSi</v>
      </c>
      <c r="J3" s="1" t="str">
        <f>IF(I13="","",I13)</f>
        <v>-6,9,10,-9,7</v>
      </c>
    </row>
    <row r="4" spans="4:8" ht="15" customHeight="1">
      <c r="D4" s="9" t="s">
        <v>180</v>
      </c>
      <c r="G4" s="22" t="s">
        <v>31</v>
      </c>
      <c r="H4" s="1" t="s">
        <v>478</v>
      </c>
    </row>
    <row r="5" spans="4:8" ht="15" customHeight="1">
      <c r="D5" s="9"/>
      <c r="G5" s="22" t="s">
        <v>32</v>
      </c>
      <c r="H5" s="1" t="str">
        <f>IF(H10="","",IF(G9=H10,VLOOKUP(G11,$D$9:$F$16,3),VLOOKUP(G9,$D$9:$F$16,3)))</f>
        <v>Dmitry Vyskubov, PT-Espoo</v>
      </c>
    </row>
    <row r="6" spans="4:8" ht="15" customHeight="1">
      <c r="D6" s="9" t="s">
        <v>173</v>
      </c>
      <c r="G6" s="22" t="s">
        <v>32</v>
      </c>
      <c r="H6" s="1" t="str">
        <f>IF(H14="","",IF(G13=H14,VLOOKUP(G15,$D$9:$F$16,3),VLOOKUP(G13,$D$9:$F$16,3)))</f>
        <v>Pauli Hietikko, PT-Espoo</v>
      </c>
    </row>
    <row r="8" spans="4:6" ht="15" customHeight="1">
      <c r="D8" s="2"/>
      <c r="E8" s="2"/>
      <c r="F8" s="2"/>
    </row>
    <row r="9" spans="3:10" ht="14.25" customHeight="1">
      <c r="C9" s="20">
        <v>72</v>
      </c>
      <c r="D9" s="49">
        <v>1</v>
      </c>
      <c r="E9" s="44"/>
      <c r="F9" s="5" t="str">
        <f>IF(C9=0,"",INDEX(Nimet!$A$2:$D$251,C9,4))</f>
        <v>Otto Tennilä, PT-75</v>
      </c>
      <c r="G9" s="40">
        <v>1</v>
      </c>
      <c r="H9" s="23"/>
      <c r="I9" s="23"/>
      <c r="J9" s="6"/>
    </row>
    <row r="10" spans="3:10" ht="14.25" customHeight="1">
      <c r="C10" s="20">
        <v>84</v>
      </c>
      <c r="D10" s="50">
        <v>2</v>
      </c>
      <c r="E10" s="45"/>
      <c r="F10" s="4" t="str">
        <f>IF(C10=0,"",INDEX(Nimet!$A$2:$D$251,C10,4))</f>
        <v>Heidi Maiberg, Nomme SK</v>
      </c>
      <c r="G10" s="168" t="s">
        <v>233</v>
      </c>
      <c r="H10" s="41">
        <v>1</v>
      </c>
      <c r="I10" s="23"/>
      <c r="J10" s="6"/>
    </row>
    <row r="11" spans="3:10" ht="14.25" customHeight="1">
      <c r="C11" s="20">
        <v>85</v>
      </c>
      <c r="D11" s="49">
        <v>3</v>
      </c>
      <c r="E11" s="44"/>
      <c r="F11" s="5" t="str">
        <f>IF(C11=0,"",INDEX(Nimet!$A$2:$D$251,C11,4))</f>
        <v>Cathy-Liis Suurkivi, Nomme SK</v>
      </c>
      <c r="G11" s="43">
        <v>4</v>
      </c>
      <c r="H11" s="169" t="s">
        <v>240</v>
      </c>
      <c r="I11" s="23"/>
      <c r="J11" s="6"/>
    </row>
    <row r="12" spans="3:10" ht="14.25" customHeight="1">
      <c r="C12" s="20">
        <v>39</v>
      </c>
      <c r="D12" s="50">
        <v>4</v>
      </c>
      <c r="E12" s="45"/>
      <c r="F12" s="4" t="str">
        <f>IF(C12=0,"",INDEX(Nimet!$A$2:$D$251,C12,4))</f>
        <v>Dmitry Vyskubov, PT-Espoo</v>
      </c>
      <c r="G12" s="37" t="s">
        <v>226</v>
      </c>
      <c r="H12" s="25"/>
      <c r="I12" s="41">
        <v>8</v>
      </c>
      <c r="J12" s="6"/>
    </row>
    <row r="13" spans="3:10" ht="14.25" customHeight="1">
      <c r="C13" s="20">
        <v>41</v>
      </c>
      <c r="D13" s="49">
        <v>5</v>
      </c>
      <c r="E13" s="44"/>
      <c r="F13" s="5" t="str">
        <f>IF(C13=0,"",INDEX(Nimet!$A$2:$D$251,C13,4))</f>
        <v>Pauli Hietikko, PT-Espoo</v>
      </c>
      <c r="G13" s="40">
        <v>5</v>
      </c>
      <c r="H13" s="25"/>
      <c r="I13" s="170" t="s">
        <v>247</v>
      </c>
      <c r="J13" s="6"/>
    </row>
    <row r="14" spans="3:10" ht="14.25" customHeight="1">
      <c r="C14" s="20">
        <v>45</v>
      </c>
      <c r="D14" s="50">
        <v>6</v>
      </c>
      <c r="E14" s="45"/>
      <c r="F14" s="4" t="str">
        <f>IF(C14=0,"",INDEX(Nimet!$A$2:$D$251,C14,4))</f>
        <v>Sampo Hallapää, PT-Espoo</v>
      </c>
      <c r="G14" s="168" t="s">
        <v>227</v>
      </c>
      <c r="H14" s="42">
        <v>8</v>
      </c>
      <c r="I14" s="23"/>
      <c r="J14" s="6"/>
    </row>
    <row r="15" spans="3:10" ht="14.25" customHeight="1">
      <c r="C15" s="20">
        <v>65</v>
      </c>
      <c r="D15" s="49">
        <v>7</v>
      </c>
      <c r="E15" s="44"/>
      <c r="F15" s="5" t="str">
        <f>IF(C15=0,"",INDEX(Nimet!$A$2:$D$251,C15,4))</f>
        <v>Roni Kantola, TuKa</v>
      </c>
      <c r="G15" s="43">
        <v>8</v>
      </c>
      <c r="H15" s="37" t="s">
        <v>239</v>
      </c>
      <c r="I15" s="23"/>
      <c r="J15" s="6"/>
    </row>
    <row r="16" spans="3:10" ht="14.25" customHeight="1">
      <c r="C16" s="20">
        <v>89</v>
      </c>
      <c r="D16" s="50">
        <v>8</v>
      </c>
      <c r="E16" s="45"/>
      <c r="F16" s="4" t="str">
        <f>IF(C16=0,"",INDEX(Nimet!$A$2:$D$251,C16,4))</f>
        <v>Ville Julin, SeSi</v>
      </c>
      <c r="G16" s="37" t="s">
        <v>228</v>
      </c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workbookViewId="0" topLeftCell="A5">
      <selection activeCell="AI32" sqref="AI32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143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9" t="s">
        <v>152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9"/>
      <c r="AI5" s="28"/>
      <c r="AJ5" s="28"/>
      <c r="AK5" s="28"/>
    </row>
    <row r="6" spans="2:37" ht="15" customHeight="1">
      <c r="B6" s="9" t="s">
        <v>185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73">
        <v>1</v>
      </c>
      <c r="F9" s="182"/>
      <c r="G9" s="182"/>
      <c r="H9" s="182"/>
      <c r="I9" s="183"/>
      <c r="J9" s="173">
        <v>2</v>
      </c>
      <c r="K9" s="174"/>
      <c r="L9" s="174"/>
      <c r="M9" s="174"/>
      <c r="N9" s="175"/>
      <c r="O9" s="173">
        <v>3</v>
      </c>
      <c r="P9" s="174"/>
      <c r="Q9" s="174"/>
      <c r="R9" s="174"/>
      <c r="S9" s="175"/>
      <c r="T9" s="173">
        <v>4</v>
      </c>
      <c r="U9" s="174"/>
      <c r="V9" s="174"/>
      <c r="W9" s="174"/>
      <c r="X9" s="175"/>
      <c r="Y9" s="173" t="s">
        <v>0</v>
      </c>
      <c r="Z9" s="182"/>
      <c r="AA9" s="182"/>
      <c r="AB9" s="182"/>
      <c r="AC9" s="183"/>
      <c r="AD9" s="173" t="s">
        <v>1</v>
      </c>
      <c r="AE9" s="182"/>
      <c r="AF9" s="182"/>
      <c r="AG9" s="182"/>
      <c r="AH9" s="183"/>
      <c r="AI9" s="29" t="s">
        <v>2</v>
      </c>
    </row>
    <row r="10" spans="1:35" ht="14.25" customHeight="1">
      <c r="A10" s="20">
        <v>35</v>
      </c>
      <c r="B10" s="30">
        <v>1</v>
      </c>
      <c r="C10" s="36">
        <v>9</v>
      </c>
      <c r="D10" s="14" t="str">
        <f>IF(A10=0,"",INDEX(Nimet!$A$2:$D$251,A10,4))</f>
        <v>Jyri Pulkkinen, KuPTS</v>
      </c>
      <c r="E10" s="179"/>
      <c r="F10" s="180"/>
      <c r="G10" s="180"/>
      <c r="H10" s="180"/>
      <c r="I10" s="181"/>
      <c r="J10" s="176" t="str">
        <f>CONCATENATE(AB22,"-",AD22)</f>
        <v>3-0</v>
      </c>
      <c r="K10" s="177"/>
      <c r="L10" s="177"/>
      <c r="M10" s="177"/>
      <c r="N10" s="178"/>
      <c r="O10" s="176" t="str">
        <f>CONCATENATE(AB16,"-",AD16)</f>
        <v>3-0</v>
      </c>
      <c r="P10" s="177"/>
      <c r="Q10" s="177"/>
      <c r="R10" s="177"/>
      <c r="S10" s="178"/>
      <c r="T10" s="176" t="str">
        <f>CONCATENATE(AB19,"-",AD19)</f>
        <v>0-0</v>
      </c>
      <c r="U10" s="177"/>
      <c r="V10" s="177"/>
      <c r="W10" s="177"/>
      <c r="X10" s="178"/>
      <c r="Y10" s="173" t="str">
        <f>CONCATENATE(AF16+AF19+AF22,"-",AH16+AH19+AH22)</f>
        <v>2-0</v>
      </c>
      <c r="Z10" s="174"/>
      <c r="AA10" s="174"/>
      <c r="AB10" s="174"/>
      <c r="AC10" s="175"/>
      <c r="AD10" s="173" t="str">
        <f>CONCATENATE(AB16+AB19+AB22,"-",AD16+AD19+AD22)</f>
        <v>6-0</v>
      </c>
      <c r="AE10" s="174"/>
      <c r="AF10" s="174"/>
      <c r="AG10" s="174"/>
      <c r="AH10" s="175"/>
      <c r="AI10" s="70">
        <v>1</v>
      </c>
    </row>
    <row r="11" spans="1:35" ht="14.25" customHeight="1">
      <c r="A11" s="20">
        <v>9</v>
      </c>
      <c r="B11" s="30">
        <v>2</v>
      </c>
      <c r="C11" s="36">
        <v>22</v>
      </c>
      <c r="D11" s="14" t="str">
        <f>IF(A11=0,"",INDEX(Nimet!$A$2:$D$251,A11,4))</f>
        <v>Olli Tiainen, TuPy</v>
      </c>
      <c r="E11" s="176" t="str">
        <f>CONCATENATE(AD22,"-",AB22)</f>
        <v>0-3</v>
      </c>
      <c r="F11" s="177"/>
      <c r="G11" s="177"/>
      <c r="H11" s="177"/>
      <c r="I11" s="178"/>
      <c r="J11" s="179"/>
      <c r="K11" s="180"/>
      <c r="L11" s="180"/>
      <c r="M11" s="180"/>
      <c r="N11" s="181"/>
      <c r="O11" s="176" t="str">
        <f>CONCATENATE(AB20,"-",AD20)</f>
        <v>3-0</v>
      </c>
      <c r="P11" s="177"/>
      <c r="Q11" s="177"/>
      <c r="R11" s="177"/>
      <c r="S11" s="178"/>
      <c r="T11" s="176" t="str">
        <f>CONCATENATE(AB17,"-",AD17)</f>
        <v>0-0</v>
      </c>
      <c r="U11" s="177"/>
      <c r="V11" s="177"/>
      <c r="W11" s="177"/>
      <c r="X11" s="178"/>
      <c r="Y11" s="173" t="str">
        <f>CONCATENATE(AF17+AF20+AH22,"-",AH17+AH20+AF22)</f>
        <v>1-1</v>
      </c>
      <c r="Z11" s="174"/>
      <c r="AA11" s="174"/>
      <c r="AB11" s="174"/>
      <c r="AC11" s="175"/>
      <c r="AD11" s="173" t="str">
        <f>CONCATENATE(AB17+AB20+AD22,"-",AD17+AD20+AB22)</f>
        <v>3-3</v>
      </c>
      <c r="AE11" s="174"/>
      <c r="AF11" s="174"/>
      <c r="AG11" s="174"/>
      <c r="AH11" s="175"/>
      <c r="AI11" s="70">
        <v>2</v>
      </c>
    </row>
    <row r="12" spans="1:35" ht="14.25" customHeight="1">
      <c r="A12" s="20">
        <v>59</v>
      </c>
      <c r="B12" s="30">
        <v>3</v>
      </c>
      <c r="C12" s="36"/>
      <c r="D12" s="14" t="str">
        <f>IF(A12=0,"",INDEX(Nimet!$A$2:$D$251,A12,4))</f>
        <v>Ilkka Saarnilehto, MBF</v>
      </c>
      <c r="E12" s="176" t="str">
        <f>CONCATENATE(AD16,"-",AB16)</f>
        <v>0-3</v>
      </c>
      <c r="F12" s="177"/>
      <c r="G12" s="177"/>
      <c r="H12" s="177"/>
      <c r="I12" s="178"/>
      <c r="J12" s="176" t="str">
        <f>CONCATENATE(AD20,"-",AB20)</f>
        <v>0-3</v>
      </c>
      <c r="K12" s="177"/>
      <c r="L12" s="177"/>
      <c r="M12" s="177"/>
      <c r="N12" s="178"/>
      <c r="O12" s="179"/>
      <c r="P12" s="180"/>
      <c r="Q12" s="180"/>
      <c r="R12" s="180"/>
      <c r="S12" s="181"/>
      <c r="T12" s="176" t="str">
        <f>CONCATENATE(AB23,"-",AD23)</f>
        <v>0-0</v>
      </c>
      <c r="U12" s="177"/>
      <c r="V12" s="177"/>
      <c r="W12" s="177"/>
      <c r="X12" s="178"/>
      <c r="Y12" s="173" t="str">
        <f>CONCATENATE(AH16+AH20+AF23,"-",AF16+AF20+AH23)</f>
        <v>0-2</v>
      </c>
      <c r="Z12" s="174"/>
      <c r="AA12" s="174"/>
      <c r="AB12" s="174"/>
      <c r="AC12" s="175"/>
      <c r="AD12" s="173" t="str">
        <f>CONCATENATE(AD16+AD20+AB23,"-",AB16+AB20+AD23)</f>
        <v>0-6</v>
      </c>
      <c r="AE12" s="174"/>
      <c r="AF12" s="174"/>
      <c r="AG12" s="174"/>
      <c r="AH12" s="175"/>
      <c r="AI12" s="70">
        <v>3</v>
      </c>
    </row>
    <row r="13" spans="1:35" ht="14.25" customHeight="1">
      <c r="A13" s="20"/>
      <c r="B13" s="30">
        <v>4</v>
      </c>
      <c r="C13" s="36"/>
      <c r="D13" s="14">
        <f>IF(A13=0,"",INDEX(Nimet!$A$2:$D$251,A13,4))</f>
      </c>
      <c r="E13" s="176" t="str">
        <f>CONCATENATE(AD19,"-",AB19)</f>
        <v>0-0</v>
      </c>
      <c r="F13" s="177"/>
      <c r="G13" s="177"/>
      <c r="H13" s="177"/>
      <c r="I13" s="178"/>
      <c r="J13" s="176" t="str">
        <f>CONCATENATE(AD17,"-",AB17)</f>
        <v>0-0</v>
      </c>
      <c r="K13" s="177"/>
      <c r="L13" s="177"/>
      <c r="M13" s="177"/>
      <c r="N13" s="178"/>
      <c r="O13" s="176" t="str">
        <f>CONCATENATE(AD23,"-",AB23)</f>
        <v>0-0</v>
      </c>
      <c r="P13" s="177"/>
      <c r="Q13" s="177"/>
      <c r="R13" s="177"/>
      <c r="S13" s="178"/>
      <c r="T13" s="179"/>
      <c r="U13" s="180"/>
      <c r="V13" s="180"/>
      <c r="W13" s="180"/>
      <c r="X13" s="181"/>
      <c r="Y13" s="173" t="str">
        <f>CONCATENATE(AH17+AH19+AH23,"-",AF17+AF19+AF23)</f>
        <v>0-0</v>
      </c>
      <c r="Z13" s="174"/>
      <c r="AA13" s="174"/>
      <c r="AB13" s="174"/>
      <c r="AC13" s="175"/>
      <c r="AD13" s="173" t="str">
        <f>CONCATENATE(AD17+AD19+AD23,"-",AB17+AB19+AB23)</f>
        <v>0-0</v>
      </c>
      <c r="AE13" s="174"/>
      <c r="AF13" s="174"/>
      <c r="AG13" s="174"/>
      <c r="AH13" s="175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Jyri Pulkkinen, KuPTS  -  Ilkka Saarnilehto, MBF</v>
      </c>
      <c r="G16" s="65">
        <v>11</v>
      </c>
      <c r="H16" s="71" t="s">
        <v>27</v>
      </c>
      <c r="I16" s="66">
        <v>8</v>
      </c>
      <c r="J16" s="72"/>
      <c r="K16" s="65">
        <v>11</v>
      </c>
      <c r="L16" s="71" t="s">
        <v>27</v>
      </c>
      <c r="M16" s="66">
        <v>8</v>
      </c>
      <c r="N16" s="72"/>
      <c r="O16" s="65">
        <v>11</v>
      </c>
      <c r="P16" s="71" t="s">
        <v>27</v>
      </c>
      <c r="Q16" s="66">
        <v>7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Olli Tiainen, TuPy  -  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Jyri Pulkkinen, KuPTS  -  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Olli Tiainen, TuPy  -  Ilkka Saarnilehto, MBF</v>
      </c>
      <c r="G20" s="65">
        <v>11</v>
      </c>
      <c r="H20" s="71" t="s">
        <v>27</v>
      </c>
      <c r="I20" s="66">
        <v>8</v>
      </c>
      <c r="J20" s="72"/>
      <c r="K20" s="65">
        <v>11</v>
      </c>
      <c r="L20" s="71" t="s">
        <v>27</v>
      </c>
      <c r="M20" s="66">
        <v>9</v>
      </c>
      <c r="N20" s="72"/>
      <c r="O20" s="65">
        <v>11</v>
      </c>
      <c r="P20" s="71" t="s">
        <v>27</v>
      </c>
      <c r="Q20" s="66">
        <v>4</v>
      </c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Jyri Pulkkinen, KuPTS  -  Olli Tiainen, TuPy</v>
      </c>
      <c r="G22" s="65">
        <v>11</v>
      </c>
      <c r="H22" s="71" t="s">
        <v>27</v>
      </c>
      <c r="I22" s="66">
        <v>7</v>
      </c>
      <c r="J22" s="72"/>
      <c r="K22" s="65">
        <v>13</v>
      </c>
      <c r="L22" s="71" t="s">
        <v>27</v>
      </c>
      <c r="M22" s="66">
        <v>11</v>
      </c>
      <c r="N22" s="72"/>
      <c r="O22" s="65">
        <v>12</v>
      </c>
      <c r="P22" s="71" t="s">
        <v>27</v>
      </c>
      <c r="Q22" s="66">
        <v>10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Ilkka Saarnilehto, MBF  -  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148</v>
      </c>
      <c r="C27" s="31"/>
      <c r="D27" s="31"/>
    </row>
    <row r="28" spans="2:35" ht="14.25" customHeight="1">
      <c r="B28" s="12"/>
      <c r="C28" s="13"/>
      <c r="D28" s="14"/>
      <c r="E28" s="173">
        <v>1</v>
      </c>
      <c r="F28" s="182"/>
      <c r="G28" s="182"/>
      <c r="H28" s="182"/>
      <c r="I28" s="183"/>
      <c r="J28" s="173">
        <v>2</v>
      </c>
      <c r="K28" s="174"/>
      <c r="L28" s="174"/>
      <c r="M28" s="174"/>
      <c r="N28" s="175"/>
      <c r="O28" s="173">
        <v>3</v>
      </c>
      <c r="P28" s="174"/>
      <c r="Q28" s="174"/>
      <c r="R28" s="174"/>
      <c r="S28" s="175"/>
      <c r="T28" s="173">
        <v>4</v>
      </c>
      <c r="U28" s="174"/>
      <c r="V28" s="174"/>
      <c r="W28" s="174"/>
      <c r="X28" s="175"/>
      <c r="Y28" s="173" t="s">
        <v>0</v>
      </c>
      <c r="Z28" s="182"/>
      <c r="AA28" s="182"/>
      <c r="AB28" s="182"/>
      <c r="AC28" s="183"/>
      <c r="AD28" s="173" t="s">
        <v>1</v>
      </c>
      <c r="AE28" s="182"/>
      <c r="AF28" s="182"/>
      <c r="AG28" s="182"/>
      <c r="AH28" s="183"/>
      <c r="AI28" s="29" t="s">
        <v>2</v>
      </c>
    </row>
    <row r="29" spans="1:35" ht="14.25" customHeight="1">
      <c r="A29" s="20">
        <v>89</v>
      </c>
      <c r="B29" s="30">
        <v>1</v>
      </c>
      <c r="C29" s="36">
        <v>10</v>
      </c>
      <c r="D29" s="14" t="str">
        <f>IF(A29=0,"",INDEX(Nimet!$A$2:$D$251,A29,4))</f>
        <v>Ville Julin, SeSi</v>
      </c>
      <c r="E29" s="179"/>
      <c r="F29" s="180"/>
      <c r="G29" s="180"/>
      <c r="H29" s="180"/>
      <c r="I29" s="181"/>
      <c r="J29" s="176" t="str">
        <f>CONCATENATE(AB41,"-",AD41)</f>
        <v>3-0</v>
      </c>
      <c r="K29" s="177"/>
      <c r="L29" s="177"/>
      <c r="M29" s="177"/>
      <c r="N29" s="178"/>
      <c r="O29" s="176" t="str">
        <f>CONCATENATE(AB35,"-",AD35)</f>
        <v>3-0</v>
      </c>
      <c r="P29" s="177"/>
      <c r="Q29" s="177"/>
      <c r="R29" s="177"/>
      <c r="S29" s="178"/>
      <c r="T29" s="176" t="str">
        <f>CONCATENATE(AB38,"-",AD38)</f>
        <v>0-0</v>
      </c>
      <c r="U29" s="177"/>
      <c r="V29" s="177"/>
      <c r="W29" s="177"/>
      <c r="X29" s="178"/>
      <c r="Y29" s="173" t="str">
        <f>CONCATENATE(AF35+AF38+AF41,"-",AH35+AH38+AH41)</f>
        <v>2-0</v>
      </c>
      <c r="Z29" s="174"/>
      <c r="AA29" s="174"/>
      <c r="AB29" s="174"/>
      <c r="AC29" s="175"/>
      <c r="AD29" s="173" t="str">
        <f>CONCATENATE(AB35+AB38+AB41,"-",AD35+AD38+AD41)</f>
        <v>6-0</v>
      </c>
      <c r="AE29" s="174"/>
      <c r="AF29" s="174"/>
      <c r="AG29" s="174"/>
      <c r="AH29" s="175"/>
      <c r="AI29" s="70">
        <v>1</v>
      </c>
    </row>
    <row r="30" spans="1:35" ht="14.25" customHeight="1">
      <c r="A30" s="20">
        <v>34</v>
      </c>
      <c r="B30" s="30">
        <v>2</v>
      </c>
      <c r="C30" s="36">
        <v>25</v>
      </c>
      <c r="D30" s="14" t="str">
        <f>IF(A30=0,"",INDEX(Nimet!$A$2:$D$251,A30,4))</f>
        <v>Jouni Nousiainen, KuPTS</v>
      </c>
      <c r="E30" s="176" t="str">
        <f>CONCATENATE(AD41,"-",AB41)</f>
        <v>0-3</v>
      </c>
      <c r="F30" s="177"/>
      <c r="G30" s="177"/>
      <c r="H30" s="177"/>
      <c r="I30" s="178"/>
      <c r="J30" s="179"/>
      <c r="K30" s="180"/>
      <c r="L30" s="180"/>
      <c r="M30" s="180"/>
      <c r="N30" s="181"/>
      <c r="O30" s="176" t="str">
        <f>CONCATENATE(AB39,"-",AD39)</f>
        <v>3-1</v>
      </c>
      <c r="P30" s="177"/>
      <c r="Q30" s="177"/>
      <c r="R30" s="177"/>
      <c r="S30" s="178"/>
      <c r="T30" s="176" t="str">
        <f>CONCATENATE(AB36,"-",AD36)</f>
        <v>0-0</v>
      </c>
      <c r="U30" s="177"/>
      <c r="V30" s="177"/>
      <c r="W30" s="177"/>
      <c r="X30" s="178"/>
      <c r="Y30" s="173" t="str">
        <f>CONCATENATE(AF36+AF39+AH41,"-",AH36+AH39+AF41)</f>
        <v>1-1</v>
      </c>
      <c r="Z30" s="174"/>
      <c r="AA30" s="174"/>
      <c r="AB30" s="174"/>
      <c r="AC30" s="175"/>
      <c r="AD30" s="173" t="str">
        <f>CONCATENATE(AB36+AB39+AD41,"-",AD36+AD39+AB41)</f>
        <v>3-4</v>
      </c>
      <c r="AE30" s="174"/>
      <c r="AF30" s="174"/>
      <c r="AG30" s="174"/>
      <c r="AH30" s="175"/>
      <c r="AI30" s="70">
        <v>2</v>
      </c>
    </row>
    <row r="31" spans="1:35" ht="14.25" customHeight="1">
      <c r="A31" s="20">
        <v>57</v>
      </c>
      <c r="B31" s="30">
        <v>3</v>
      </c>
      <c r="C31" s="36"/>
      <c r="D31" s="14" t="str">
        <f>IF(A31=0,"",INDEX(Nimet!$A$2:$D$251,A31,4))</f>
        <v>Milla-Mari Vastavuo, MBF</v>
      </c>
      <c r="E31" s="176" t="str">
        <f>CONCATENATE(AD35,"-",AB35)</f>
        <v>0-3</v>
      </c>
      <c r="F31" s="177"/>
      <c r="G31" s="177"/>
      <c r="H31" s="177"/>
      <c r="I31" s="178"/>
      <c r="J31" s="176" t="str">
        <f>CONCATENATE(AD39,"-",AB39)</f>
        <v>1-3</v>
      </c>
      <c r="K31" s="177"/>
      <c r="L31" s="177"/>
      <c r="M31" s="177"/>
      <c r="N31" s="178"/>
      <c r="O31" s="179"/>
      <c r="P31" s="180"/>
      <c r="Q31" s="180"/>
      <c r="R31" s="180"/>
      <c r="S31" s="181"/>
      <c r="T31" s="176" t="str">
        <f>CONCATENATE(AB42,"-",AD42)</f>
        <v>0-0</v>
      </c>
      <c r="U31" s="177"/>
      <c r="V31" s="177"/>
      <c r="W31" s="177"/>
      <c r="X31" s="178"/>
      <c r="Y31" s="173" t="str">
        <f>CONCATENATE(AH35+AH39+AF42,"-",AF35+AF39+AH42)</f>
        <v>0-2</v>
      </c>
      <c r="Z31" s="174"/>
      <c r="AA31" s="174"/>
      <c r="AB31" s="174"/>
      <c r="AC31" s="175"/>
      <c r="AD31" s="173" t="str">
        <f>CONCATENATE(AD35+AD39+AB42,"-",AB35+AB39+AD42)</f>
        <v>1-6</v>
      </c>
      <c r="AE31" s="174"/>
      <c r="AF31" s="174"/>
      <c r="AG31" s="174"/>
      <c r="AH31" s="175"/>
      <c r="AI31" s="70">
        <v>3</v>
      </c>
    </row>
    <row r="32" spans="1:35" ht="14.25" customHeight="1">
      <c r="A32" s="20"/>
      <c r="B32" s="30">
        <v>4</v>
      </c>
      <c r="C32" s="36"/>
      <c r="D32" s="14">
        <f>IF(A32=0,"",INDEX(Nimet!$A$2:$D$251,A32,4))</f>
      </c>
      <c r="E32" s="176" t="str">
        <f>CONCATENATE(AD38,"-",AB38)</f>
        <v>0-0</v>
      </c>
      <c r="F32" s="177"/>
      <c r="G32" s="177"/>
      <c r="H32" s="177"/>
      <c r="I32" s="178"/>
      <c r="J32" s="176" t="str">
        <f>CONCATENATE(AD36,"-",AB36)</f>
        <v>0-0</v>
      </c>
      <c r="K32" s="177"/>
      <c r="L32" s="177"/>
      <c r="M32" s="177"/>
      <c r="N32" s="178"/>
      <c r="O32" s="176" t="str">
        <f>CONCATENATE(AD42,"-",AB42)</f>
        <v>0-0</v>
      </c>
      <c r="P32" s="177"/>
      <c r="Q32" s="177"/>
      <c r="R32" s="177"/>
      <c r="S32" s="178"/>
      <c r="T32" s="179"/>
      <c r="U32" s="180"/>
      <c r="V32" s="180"/>
      <c r="W32" s="180"/>
      <c r="X32" s="181"/>
      <c r="Y32" s="173" t="str">
        <f>CONCATENATE(AH36+AH38+AH42,"-",AF36+AF38+AF42)</f>
        <v>0-0</v>
      </c>
      <c r="Z32" s="174"/>
      <c r="AA32" s="174"/>
      <c r="AB32" s="174"/>
      <c r="AC32" s="175"/>
      <c r="AD32" s="173" t="str">
        <f>CONCATENATE(AD36+AD38+AD42,"-",AB36+AB38+AB42)</f>
        <v>0-0</v>
      </c>
      <c r="AE32" s="174"/>
      <c r="AF32" s="174"/>
      <c r="AG32" s="174"/>
      <c r="AH32" s="175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Ville Julin, SeSi  -  Milla-Mari Vastavuo, MBF</v>
      </c>
      <c r="G35" s="65">
        <v>11</v>
      </c>
      <c r="H35" s="71" t="s">
        <v>27</v>
      </c>
      <c r="I35" s="66">
        <v>4</v>
      </c>
      <c r="J35" s="72"/>
      <c r="K35" s="65">
        <v>11</v>
      </c>
      <c r="L35" s="71" t="s">
        <v>27</v>
      </c>
      <c r="M35" s="66">
        <v>7</v>
      </c>
      <c r="N35" s="72"/>
      <c r="O35" s="65">
        <v>11</v>
      </c>
      <c r="P35" s="71" t="s">
        <v>27</v>
      </c>
      <c r="Q35" s="66">
        <v>4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Jouni Nousiainen, KuPTS  -  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Ville Julin, SeSi  -  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Jouni Nousiainen, KuPTS  -  Milla-Mari Vastavuo, MBF</v>
      </c>
      <c r="G39" s="65">
        <v>11</v>
      </c>
      <c r="H39" s="71" t="s">
        <v>27</v>
      </c>
      <c r="I39" s="66">
        <v>7</v>
      </c>
      <c r="J39" s="72"/>
      <c r="K39" s="65">
        <v>11</v>
      </c>
      <c r="L39" s="71" t="s">
        <v>27</v>
      </c>
      <c r="M39" s="66">
        <v>9</v>
      </c>
      <c r="N39" s="72"/>
      <c r="O39" s="65">
        <v>9</v>
      </c>
      <c r="P39" s="71" t="s">
        <v>27</v>
      </c>
      <c r="Q39" s="66">
        <v>11</v>
      </c>
      <c r="R39" s="73"/>
      <c r="S39" s="65">
        <v>11</v>
      </c>
      <c r="T39" s="71" t="s">
        <v>27</v>
      </c>
      <c r="U39" s="66">
        <v>4</v>
      </c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1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Ville Julin, SeSi  -  Jouni Nousiainen, KuPTS</v>
      </c>
      <c r="G41" s="65">
        <v>11</v>
      </c>
      <c r="H41" s="71" t="s">
        <v>27</v>
      </c>
      <c r="I41" s="66">
        <v>8</v>
      </c>
      <c r="J41" s="72"/>
      <c r="K41" s="65">
        <v>11</v>
      </c>
      <c r="L41" s="71" t="s">
        <v>27</v>
      </c>
      <c r="M41" s="66">
        <v>5</v>
      </c>
      <c r="N41" s="72"/>
      <c r="O41" s="65">
        <v>11</v>
      </c>
      <c r="P41" s="71" t="s">
        <v>27</v>
      </c>
      <c r="Q41" s="66">
        <v>6</v>
      </c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Milla-Mari Vastavuo, MBF  -  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  <mergeCell ref="Y29:AC29"/>
    <mergeCell ref="AD29:AH29"/>
    <mergeCell ref="Y30:AC30"/>
    <mergeCell ref="AD30:AH30"/>
    <mergeCell ref="Y31:AC31"/>
    <mergeCell ref="AD31:AH31"/>
    <mergeCell ref="E30:I30"/>
    <mergeCell ref="J30:N30"/>
    <mergeCell ref="O30:S30"/>
    <mergeCell ref="T30:X30"/>
    <mergeCell ref="E29:I29"/>
    <mergeCell ref="J29:N29"/>
    <mergeCell ref="O29:S29"/>
    <mergeCell ref="T29:X29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O44"/>
  <sheetViews>
    <sheetView zoomScale="75" zoomScaleNormal="75" workbookViewId="0" topLeftCell="A8">
      <selection activeCell="V43" sqref="V43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143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8" t="s">
        <v>12</v>
      </c>
      <c r="AJ2" s="28" t="s">
        <v>5</v>
      </c>
      <c r="AL2" s="28"/>
    </row>
    <row r="3" spans="3:38" ht="15" customHeight="1">
      <c r="C3" s="9"/>
      <c r="Z3" s="1" t="s">
        <v>7</v>
      </c>
      <c r="AG3" s="28" t="s">
        <v>8</v>
      </c>
      <c r="AJ3" s="28" t="s">
        <v>17</v>
      </c>
      <c r="AL3" s="28"/>
    </row>
    <row r="4" spans="3:38" ht="15" customHeight="1">
      <c r="C4" s="9" t="s">
        <v>152</v>
      </c>
      <c r="Z4" s="1" t="s">
        <v>11</v>
      </c>
      <c r="AG4" s="28" t="s">
        <v>20</v>
      </c>
      <c r="AJ4" s="28" t="s">
        <v>21</v>
      </c>
      <c r="AL4" s="28"/>
    </row>
    <row r="5" spans="3:38" ht="15" customHeight="1">
      <c r="C5" s="9"/>
      <c r="AJ5" s="28"/>
      <c r="AK5" s="28"/>
      <c r="AL5" s="28"/>
    </row>
    <row r="6" spans="3:38" ht="15" customHeight="1">
      <c r="C6" s="9"/>
      <c r="AJ6" s="28"/>
      <c r="AK6" s="28"/>
      <c r="AL6" s="28"/>
    </row>
    <row r="7" ht="15" customHeight="1">
      <c r="C7" s="9"/>
    </row>
    <row r="8" spans="3:5" ht="14.25" customHeight="1">
      <c r="C8" s="95" t="s">
        <v>149</v>
      </c>
      <c r="D8" s="31"/>
      <c r="E8" s="31"/>
    </row>
    <row r="9" spans="3:36" ht="14.25" customHeight="1">
      <c r="C9" s="12"/>
      <c r="D9" s="13"/>
      <c r="E9" s="14"/>
      <c r="F9" s="173">
        <v>1</v>
      </c>
      <c r="G9" s="182"/>
      <c r="H9" s="182"/>
      <c r="I9" s="182"/>
      <c r="J9" s="183"/>
      <c r="K9" s="173">
        <v>2</v>
      </c>
      <c r="L9" s="174"/>
      <c r="M9" s="174"/>
      <c r="N9" s="174"/>
      <c r="O9" s="175"/>
      <c r="P9" s="173">
        <v>3</v>
      </c>
      <c r="Q9" s="174"/>
      <c r="R9" s="174"/>
      <c r="S9" s="174"/>
      <c r="T9" s="175"/>
      <c r="U9" s="173">
        <v>4</v>
      </c>
      <c r="V9" s="174"/>
      <c r="W9" s="174"/>
      <c r="X9" s="174"/>
      <c r="Y9" s="175"/>
      <c r="Z9" s="173" t="s">
        <v>0</v>
      </c>
      <c r="AA9" s="182"/>
      <c r="AB9" s="182"/>
      <c r="AC9" s="182"/>
      <c r="AD9" s="183"/>
      <c r="AE9" s="173" t="s">
        <v>1</v>
      </c>
      <c r="AF9" s="182"/>
      <c r="AG9" s="182"/>
      <c r="AH9" s="182"/>
      <c r="AI9" s="183"/>
      <c r="AJ9" s="29" t="s">
        <v>2</v>
      </c>
    </row>
    <row r="10" spans="2:36" ht="14.25" customHeight="1">
      <c r="B10" s="20">
        <v>74</v>
      </c>
      <c r="C10" s="30">
        <v>1</v>
      </c>
      <c r="D10" s="36">
        <v>11</v>
      </c>
      <c r="E10" s="14" t="str">
        <f>IF(B10=0,"",INDEX(Nimet!$A$2:$D$251,B10,4))</f>
        <v>Tim Olsbo, PuPy</v>
      </c>
      <c r="F10" s="179"/>
      <c r="G10" s="180"/>
      <c r="H10" s="180"/>
      <c r="I10" s="180"/>
      <c r="J10" s="181"/>
      <c r="K10" s="176" t="str">
        <f>CONCATENATE(AC22,"-",AE22)</f>
        <v>3-1</v>
      </c>
      <c r="L10" s="177"/>
      <c r="M10" s="177"/>
      <c r="N10" s="177"/>
      <c r="O10" s="178"/>
      <c r="P10" s="176" t="str">
        <f>CONCATENATE(AC16,"-",AE16)</f>
        <v>3-0</v>
      </c>
      <c r="Q10" s="177"/>
      <c r="R10" s="177"/>
      <c r="S10" s="177"/>
      <c r="T10" s="178"/>
      <c r="U10" s="176" t="str">
        <f>CONCATENATE(AC19,"-",AE19)</f>
        <v>0-0</v>
      </c>
      <c r="V10" s="177"/>
      <c r="W10" s="177"/>
      <c r="X10" s="177"/>
      <c r="Y10" s="178"/>
      <c r="Z10" s="173" t="str">
        <f>CONCATENATE(AG16+AG19+AG22,"-",AI16+AI19+AI22)</f>
        <v>2-0</v>
      </c>
      <c r="AA10" s="174"/>
      <c r="AB10" s="174"/>
      <c r="AC10" s="174"/>
      <c r="AD10" s="175"/>
      <c r="AE10" s="173" t="str">
        <f>CONCATENATE(AC16+AC19+AC22,"-",AE16+AE19+AE22)</f>
        <v>6-1</v>
      </c>
      <c r="AF10" s="174"/>
      <c r="AG10" s="174"/>
      <c r="AH10" s="174"/>
      <c r="AI10" s="175"/>
      <c r="AJ10" s="70">
        <v>1</v>
      </c>
    </row>
    <row r="11" spans="2:36" ht="14.25" customHeight="1">
      <c r="B11" s="20">
        <v>45</v>
      </c>
      <c r="C11" s="30">
        <v>2</v>
      </c>
      <c r="D11" s="36"/>
      <c r="E11" s="14" t="str">
        <f>IF(B11=0,"",INDEX(Nimet!$A$2:$D$251,B11,4))</f>
        <v>Sampo Hallapää, PT-Espoo</v>
      </c>
      <c r="F11" s="176" t="str">
        <f>CONCATENATE(AE22,"-",AC22)</f>
        <v>1-3</v>
      </c>
      <c r="G11" s="177"/>
      <c r="H11" s="177"/>
      <c r="I11" s="177"/>
      <c r="J11" s="178"/>
      <c r="K11" s="179"/>
      <c r="L11" s="180"/>
      <c r="M11" s="180"/>
      <c r="N11" s="180"/>
      <c r="O11" s="181"/>
      <c r="P11" s="176" t="str">
        <f>CONCATENATE(AC20,"-",AE20)</f>
        <v>3-0</v>
      </c>
      <c r="Q11" s="177"/>
      <c r="R11" s="177"/>
      <c r="S11" s="177"/>
      <c r="T11" s="178"/>
      <c r="U11" s="176" t="str">
        <f>CONCATENATE(AC17,"-",AE17)</f>
        <v>0-0</v>
      </c>
      <c r="V11" s="177"/>
      <c r="W11" s="177"/>
      <c r="X11" s="177"/>
      <c r="Y11" s="178"/>
      <c r="Z11" s="173" t="str">
        <f>CONCATENATE(AG17+AG20+AI22,"-",AI17+AI20+AG22)</f>
        <v>1-1</v>
      </c>
      <c r="AA11" s="174"/>
      <c r="AB11" s="174"/>
      <c r="AC11" s="174"/>
      <c r="AD11" s="175"/>
      <c r="AE11" s="173" t="str">
        <f>CONCATENATE(AC17+AC20+AE22,"-",AE17+AE20+AC22)</f>
        <v>4-3</v>
      </c>
      <c r="AF11" s="174"/>
      <c r="AG11" s="174"/>
      <c r="AH11" s="174"/>
      <c r="AI11" s="175"/>
      <c r="AJ11" s="70">
        <v>2</v>
      </c>
    </row>
    <row r="12" spans="2:36" ht="14.25" customHeight="1">
      <c r="B12" s="20">
        <v>79</v>
      </c>
      <c r="C12" s="30">
        <v>3</v>
      </c>
      <c r="D12" s="36"/>
      <c r="E12" s="14" t="str">
        <f>IF(B12=0,"",INDEX(Nimet!$A$2:$D$251,B12,4))</f>
        <v>Janette Penttilä, TuTo</v>
      </c>
      <c r="F12" s="176" t="str">
        <f>CONCATENATE(AE16,"-",AC16)</f>
        <v>0-3</v>
      </c>
      <c r="G12" s="177"/>
      <c r="H12" s="177"/>
      <c r="I12" s="177"/>
      <c r="J12" s="178"/>
      <c r="K12" s="176" t="str">
        <f>CONCATENATE(AE20,"-",AC20)</f>
        <v>0-3</v>
      </c>
      <c r="L12" s="177"/>
      <c r="M12" s="177"/>
      <c r="N12" s="177"/>
      <c r="O12" s="178"/>
      <c r="P12" s="179"/>
      <c r="Q12" s="180"/>
      <c r="R12" s="180"/>
      <c r="S12" s="180"/>
      <c r="T12" s="181"/>
      <c r="U12" s="176" t="str">
        <f>CONCATENATE(AC23,"-",AE23)</f>
        <v>0-0</v>
      </c>
      <c r="V12" s="177"/>
      <c r="W12" s="177"/>
      <c r="X12" s="177"/>
      <c r="Y12" s="178"/>
      <c r="Z12" s="173" t="str">
        <f>CONCATENATE(AI16+AI20+AG23,"-",AG16+AG20+AI23)</f>
        <v>0-2</v>
      </c>
      <c r="AA12" s="174"/>
      <c r="AB12" s="174"/>
      <c r="AC12" s="174"/>
      <c r="AD12" s="175"/>
      <c r="AE12" s="173" t="str">
        <f>CONCATENATE(AE16+AE20+AC23,"-",AC16+AC20+AE23)</f>
        <v>0-6</v>
      </c>
      <c r="AF12" s="174"/>
      <c r="AG12" s="174"/>
      <c r="AH12" s="174"/>
      <c r="AI12" s="175"/>
      <c r="AJ12" s="70">
        <v>3</v>
      </c>
    </row>
    <row r="13" spans="2:36" ht="14.25" customHeight="1">
      <c r="B13" s="20"/>
      <c r="C13" s="30">
        <v>4</v>
      </c>
      <c r="D13" s="36"/>
      <c r="E13" s="14">
        <f>IF(B13=0,"",INDEX(Nimet!$A$2:$D$251,B13,4))</f>
      </c>
      <c r="F13" s="176" t="str">
        <f>CONCATENATE(AE19,"-",AC19)</f>
        <v>0-0</v>
      </c>
      <c r="G13" s="177"/>
      <c r="H13" s="177"/>
      <c r="I13" s="177"/>
      <c r="J13" s="178"/>
      <c r="K13" s="176" t="str">
        <f>CONCATENATE(AE17,"-",AC17)</f>
        <v>0-0</v>
      </c>
      <c r="L13" s="177"/>
      <c r="M13" s="177"/>
      <c r="N13" s="177"/>
      <c r="O13" s="178"/>
      <c r="P13" s="176" t="str">
        <f>CONCATENATE(AE23,"-",AC23)</f>
        <v>0-0</v>
      </c>
      <c r="Q13" s="177"/>
      <c r="R13" s="177"/>
      <c r="S13" s="177"/>
      <c r="T13" s="178"/>
      <c r="U13" s="179"/>
      <c r="V13" s="180"/>
      <c r="W13" s="180"/>
      <c r="X13" s="180"/>
      <c r="Y13" s="181"/>
      <c r="Z13" s="173" t="str">
        <f>CONCATENATE(AI17+AI19+AI23,"-",AG17+AG19+AG23)</f>
        <v>0-0</v>
      </c>
      <c r="AA13" s="174"/>
      <c r="AB13" s="174"/>
      <c r="AC13" s="174"/>
      <c r="AD13" s="175"/>
      <c r="AE13" s="173" t="str">
        <f>CONCATENATE(AE17+AE19+AE23,"-",AC17+AC19+AC23)</f>
        <v>0-0</v>
      </c>
      <c r="AF13" s="174"/>
      <c r="AG13" s="174"/>
      <c r="AH13" s="174"/>
      <c r="AI13" s="175"/>
      <c r="AJ13" s="70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60"/>
      <c r="I15" s="61">
        <v>1</v>
      </c>
      <c r="J15" s="62"/>
      <c r="K15" s="52"/>
      <c r="L15" s="55"/>
      <c r="M15" s="54">
        <v>2</v>
      </c>
      <c r="N15" s="56"/>
      <c r="O15" s="52"/>
      <c r="P15" s="55"/>
      <c r="Q15" s="54">
        <v>3</v>
      </c>
      <c r="R15" s="57"/>
      <c r="T15" s="58"/>
      <c r="U15" s="59">
        <v>4</v>
      </c>
      <c r="V15" s="57"/>
      <c r="X15" s="58"/>
      <c r="Y15" s="59">
        <v>5</v>
      </c>
      <c r="Z15" s="57"/>
      <c r="AA15" s="3"/>
      <c r="AB15" s="3"/>
      <c r="AC15" s="58"/>
      <c r="AD15" s="53" t="s">
        <v>34</v>
      </c>
      <c r="AE15" s="57"/>
      <c r="AF15" s="52"/>
      <c r="AG15" s="55"/>
      <c r="AH15" s="63" t="s">
        <v>35</v>
      </c>
      <c r="AI15" s="64"/>
      <c r="AL15" s="11"/>
    </row>
    <row r="16" spans="1:41" ht="14.25" customHeight="1">
      <c r="A16" s="15" t="s">
        <v>12</v>
      </c>
      <c r="C16" s="1" t="str">
        <f>CONCATENATE(E10,"  -  ",E12)</f>
        <v>Tim Olsbo, PuPy  -  Janette Penttilä, TuTo</v>
      </c>
      <c r="H16" s="65">
        <v>11</v>
      </c>
      <c r="I16" s="71" t="s">
        <v>27</v>
      </c>
      <c r="J16" s="66">
        <v>5</v>
      </c>
      <c r="K16" s="72"/>
      <c r="L16" s="65">
        <v>11</v>
      </c>
      <c r="M16" s="71" t="s">
        <v>27</v>
      </c>
      <c r="N16" s="66">
        <v>6</v>
      </c>
      <c r="O16" s="72"/>
      <c r="P16" s="65">
        <v>11</v>
      </c>
      <c r="Q16" s="71" t="s">
        <v>27</v>
      </c>
      <c r="R16" s="66">
        <v>9</v>
      </c>
      <c r="S16" s="73"/>
      <c r="T16" s="65"/>
      <c r="U16" s="71" t="s">
        <v>27</v>
      </c>
      <c r="V16" s="66"/>
      <c r="W16" s="73"/>
      <c r="X16" s="65"/>
      <c r="Y16" s="71" t="s">
        <v>27</v>
      </c>
      <c r="Z16" s="66"/>
      <c r="AA16" s="72"/>
      <c r="AB16" s="72"/>
      <c r="AC16" s="74">
        <f>IF($H16-$J16&gt;0,1,0)+IF($L16-$N16&gt;0,1,0)+IF($P16-$R16&gt;0,1,0)+IF($T16-$V16&gt;0,1,0)+IF($X16-$Z16&gt;0,1,0)</f>
        <v>3</v>
      </c>
      <c r="AD16" s="75" t="s">
        <v>27</v>
      </c>
      <c r="AE16" s="76">
        <f>IF($H16-$J16&lt;0,1,0)+IF($L16-$N16&lt;0,1,0)+IF($P16-$R16&lt;0,1,0)+IF($T16-$V16&lt;0,1,0)+IF($X16-$Z16&lt;0,1,0)</f>
        <v>0</v>
      </c>
      <c r="AF16" s="77"/>
      <c r="AG16" s="78">
        <f>IF($AC16-$AE16&gt;0,1,0)</f>
        <v>1</v>
      </c>
      <c r="AH16" s="67" t="s">
        <v>27</v>
      </c>
      <c r="AI16" s="79">
        <f>IF($AC16-$AE16&lt;0,1,0)</f>
        <v>0</v>
      </c>
      <c r="AJ16" s="80"/>
      <c r="AK16" s="80"/>
      <c r="AL16" s="80"/>
      <c r="AN16" s="7"/>
      <c r="AO16" s="18"/>
    </row>
    <row r="17" spans="1:41" ht="14.25" customHeight="1">
      <c r="A17" s="15" t="s">
        <v>5</v>
      </c>
      <c r="C17" s="1" t="str">
        <f>CONCATENATE(E11,"  -  ",E13)</f>
        <v>Sampo Hallapää, PT-Espoo  -  </v>
      </c>
      <c r="H17" s="93"/>
      <c r="I17" s="81" t="s">
        <v>27</v>
      </c>
      <c r="J17" s="94"/>
      <c r="K17" s="72"/>
      <c r="L17" s="65"/>
      <c r="M17" s="71" t="s">
        <v>27</v>
      </c>
      <c r="N17" s="66"/>
      <c r="O17" s="72"/>
      <c r="P17" s="65"/>
      <c r="Q17" s="71" t="s">
        <v>27</v>
      </c>
      <c r="R17" s="66"/>
      <c r="S17" s="73"/>
      <c r="T17" s="65"/>
      <c r="U17" s="71" t="s">
        <v>27</v>
      </c>
      <c r="V17" s="66"/>
      <c r="W17" s="73"/>
      <c r="X17" s="65"/>
      <c r="Y17" s="71" t="s">
        <v>27</v>
      </c>
      <c r="Z17" s="66"/>
      <c r="AA17" s="72"/>
      <c r="AB17" s="72"/>
      <c r="AC17" s="74">
        <f>IF($H17-$J17&gt;0,1,0)+IF($L17-$N17&gt;0,1,0)+IF($P17-$R17&gt;0,1,0)+IF($T17-$V17&gt;0,1,0)+IF($X17-$Z17&gt;0,1,0)</f>
        <v>0</v>
      </c>
      <c r="AD17" s="75" t="s">
        <v>27</v>
      </c>
      <c r="AE17" s="76">
        <f>IF($H17-$J17&lt;0,1,0)+IF($L17-$N17&lt;0,1,0)+IF($P17-$R17&lt;0,1,0)+IF($T17-$V17&lt;0,1,0)+IF($X17-$Z17&lt;0,1,0)</f>
        <v>0</v>
      </c>
      <c r="AF17" s="77"/>
      <c r="AG17" s="78">
        <f>IF($AC17-$AE17&gt;0,1,0)</f>
        <v>0</v>
      </c>
      <c r="AH17" s="67" t="s">
        <v>27</v>
      </c>
      <c r="AI17" s="79">
        <f>IF($AC17-$AE17&lt;0,1,0)</f>
        <v>0</v>
      </c>
      <c r="AJ17" s="80"/>
      <c r="AK17" s="80"/>
      <c r="AL17" s="80"/>
      <c r="AN17" s="7"/>
      <c r="AO17" s="18"/>
    </row>
    <row r="18" spans="1:41" ht="14.25" customHeight="1">
      <c r="A18" s="15"/>
      <c r="H18" s="82"/>
      <c r="I18" s="83"/>
      <c r="J18" s="84"/>
      <c r="K18" s="72"/>
      <c r="L18" s="82"/>
      <c r="M18" s="83"/>
      <c r="N18" s="84"/>
      <c r="O18" s="72"/>
      <c r="P18" s="82"/>
      <c r="Q18" s="83"/>
      <c r="R18" s="84"/>
      <c r="S18" s="73"/>
      <c r="T18" s="82"/>
      <c r="U18" s="83"/>
      <c r="V18" s="84"/>
      <c r="W18" s="73"/>
      <c r="X18" s="82"/>
      <c r="Y18" s="83"/>
      <c r="Z18" s="84"/>
      <c r="AA18" s="72"/>
      <c r="AB18" s="72"/>
      <c r="AC18" s="74"/>
      <c r="AD18" s="75"/>
      <c r="AE18" s="76"/>
      <c r="AF18" s="77"/>
      <c r="AG18" s="78"/>
      <c r="AH18" s="68"/>
      <c r="AI18" s="79"/>
      <c r="AJ18" s="80"/>
      <c r="AK18" s="80"/>
      <c r="AL18" s="80"/>
      <c r="AO18" s="18"/>
    </row>
    <row r="19" spans="1:41" ht="14.25" customHeight="1">
      <c r="A19" s="15" t="s">
        <v>8</v>
      </c>
      <c r="C19" s="1" t="str">
        <f>CONCATENATE(E10,"  -  ",E13)</f>
        <v>Tim Olsbo, PuPy  -  </v>
      </c>
      <c r="H19" s="65"/>
      <c r="I19" s="71" t="s">
        <v>27</v>
      </c>
      <c r="J19" s="66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>
      <c r="A20" s="15" t="s">
        <v>17</v>
      </c>
      <c r="C20" s="1" t="str">
        <f>CONCATENATE(E11,"  -  ",E12)</f>
        <v>Sampo Hallapää, PT-Espoo  -  Janette Penttilä, TuTo</v>
      </c>
      <c r="H20" s="65">
        <v>11</v>
      </c>
      <c r="I20" s="71" t="s">
        <v>27</v>
      </c>
      <c r="J20" s="66">
        <v>5</v>
      </c>
      <c r="K20" s="72"/>
      <c r="L20" s="65">
        <v>11</v>
      </c>
      <c r="M20" s="71" t="s">
        <v>27</v>
      </c>
      <c r="N20" s="66">
        <v>5</v>
      </c>
      <c r="O20" s="72"/>
      <c r="P20" s="65">
        <v>11</v>
      </c>
      <c r="Q20" s="71" t="s">
        <v>27</v>
      </c>
      <c r="R20" s="66">
        <v>5</v>
      </c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3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1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>
      <c r="A21" s="15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>
      <c r="A22" s="15" t="s">
        <v>20</v>
      </c>
      <c r="C22" s="1" t="str">
        <f>CONCATENATE(E10,"  -  ",E11)</f>
        <v>Tim Olsbo, PuPy  -  Sampo Hallapää, PT-Espoo</v>
      </c>
      <c r="H22" s="65">
        <v>11</v>
      </c>
      <c r="I22" s="71" t="s">
        <v>27</v>
      </c>
      <c r="J22" s="66">
        <v>5</v>
      </c>
      <c r="K22" s="72"/>
      <c r="L22" s="65">
        <v>5</v>
      </c>
      <c r="M22" s="71" t="s">
        <v>27</v>
      </c>
      <c r="N22" s="66">
        <v>11</v>
      </c>
      <c r="O22" s="72"/>
      <c r="P22" s="65">
        <v>11</v>
      </c>
      <c r="Q22" s="71" t="s">
        <v>27</v>
      </c>
      <c r="R22" s="66">
        <v>2</v>
      </c>
      <c r="S22" s="73"/>
      <c r="T22" s="65">
        <v>11</v>
      </c>
      <c r="U22" s="71" t="s">
        <v>27</v>
      </c>
      <c r="V22" s="66">
        <v>9</v>
      </c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3</v>
      </c>
      <c r="AD22" s="75" t="s">
        <v>27</v>
      </c>
      <c r="AE22" s="76">
        <f>IF($H22-$J22&lt;0,1,0)+IF($L22-$N22&lt;0,1,0)+IF($P22-$R22&lt;0,1,0)+IF($T22-$V22&lt;0,1,0)+IF($X22-$Z22&lt;0,1,0)</f>
        <v>1</v>
      </c>
      <c r="AF22" s="77"/>
      <c r="AG22" s="78">
        <f>IF($AC22-$AE22&gt;0,1,0)</f>
        <v>1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>
      <c r="A23" s="15" t="s">
        <v>21</v>
      </c>
      <c r="C23" s="1" t="str">
        <f>CONCATENATE(E12,"  -  ",E13)</f>
        <v>Janette Penttilä, TuTo  -  </v>
      </c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85">
        <f>IF($H23-$J23&gt;0,1,0)+IF($L23-$N23&gt;0,1,0)+IF($P23-$R23&gt;0,1,0)+IF($T23-$V23&gt;0,1,0)+IF($X23-$Z23&gt;0,1,0)</f>
        <v>0</v>
      </c>
      <c r="AD23" s="86" t="s">
        <v>27</v>
      </c>
      <c r="AE23" s="87">
        <f>IF($H23-$J23&lt;0,1,0)+IF($L23-$N23&lt;0,1,0)+IF($P23-$R23&lt;0,1,0)+IF($T23-$V23&lt;0,1,0)+IF($X23-$Z23&lt;0,1,0)</f>
        <v>0</v>
      </c>
      <c r="AF23" s="77"/>
      <c r="AG23" s="88">
        <f>IF($AC23-$AE23&gt;0,1,0)</f>
        <v>0</v>
      </c>
      <c r="AH23" s="69" t="s">
        <v>27</v>
      </c>
      <c r="AI23" s="89">
        <f>IF($AC23-$AE23&lt;0,1,0)</f>
        <v>0</v>
      </c>
      <c r="AJ23" s="80"/>
      <c r="AK23" s="80"/>
      <c r="AL23" s="80"/>
      <c r="AN23" s="7"/>
      <c r="AO23" s="18"/>
    </row>
    <row r="24" spans="1:38" ht="14.25" customHeight="1">
      <c r="A24" s="15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2"/>
      <c r="S24" s="92"/>
      <c r="T24" s="92"/>
      <c r="U24" s="92"/>
      <c r="V24" s="80"/>
      <c r="W24" s="80"/>
      <c r="X24" s="80"/>
      <c r="Y24" s="80"/>
      <c r="Z24" s="80"/>
      <c r="AA24" s="80"/>
      <c r="AB24" s="80"/>
      <c r="AC24" s="80"/>
      <c r="AD24" s="90"/>
      <c r="AE24" s="90"/>
      <c r="AF24" s="90"/>
      <c r="AG24" s="90"/>
      <c r="AH24" s="80"/>
      <c r="AI24" s="80"/>
      <c r="AJ24" s="80"/>
      <c r="AK24" s="80"/>
      <c r="AL24" s="80"/>
    </row>
    <row r="25" spans="8:38" ht="14.25" customHeight="1"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</row>
    <row r="26" ht="15" customHeight="1">
      <c r="C26" s="9"/>
    </row>
    <row r="27" spans="3:5" ht="14.25" customHeight="1">
      <c r="C27" s="95" t="s">
        <v>150</v>
      </c>
      <c r="D27" s="31"/>
      <c r="E27" s="31"/>
    </row>
    <row r="28" spans="3:36" ht="14.25" customHeight="1">
      <c r="C28" s="12"/>
      <c r="D28" s="13"/>
      <c r="E28" s="14"/>
      <c r="F28" s="173">
        <v>1</v>
      </c>
      <c r="G28" s="182"/>
      <c r="H28" s="182"/>
      <c r="I28" s="182"/>
      <c r="J28" s="183"/>
      <c r="K28" s="173">
        <v>2</v>
      </c>
      <c r="L28" s="174"/>
      <c r="M28" s="174"/>
      <c r="N28" s="174"/>
      <c r="O28" s="175"/>
      <c r="P28" s="173">
        <v>3</v>
      </c>
      <c r="Q28" s="174"/>
      <c r="R28" s="174"/>
      <c r="S28" s="174"/>
      <c r="T28" s="175"/>
      <c r="U28" s="173">
        <v>4</v>
      </c>
      <c r="V28" s="174"/>
      <c r="W28" s="174"/>
      <c r="X28" s="174"/>
      <c r="Y28" s="175"/>
      <c r="Z28" s="173" t="s">
        <v>0</v>
      </c>
      <c r="AA28" s="182"/>
      <c r="AB28" s="182"/>
      <c r="AC28" s="182"/>
      <c r="AD28" s="183"/>
      <c r="AE28" s="173" t="s">
        <v>1</v>
      </c>
      <c r="AF28" s="182"/>
      <c r="AG28" s="182"/>
      <c r="AH28" s="182"/>
      <c r="AI28" s="183"/>
      <c r="AJ28" s="29" t="s">
        <v>2</v>
      </c>
    </row>
    <row r="29" spans="2:36" ht="14.25" customHeight="1">
      <c r="B29" s="20">
        <v>39</v>
      </c>
      <c r="C29" s="30">
        <v>1</v>
      </c>
      <c r="D29" s="36">
        <v>15</v>
      </c>
      <c r="E29" s="14" t="str">
        <f>IF(B29=0,"",INDEX(Nimet!$A$2:$D$251,B29,4))</f>
        <v>Dmitry Vyskubov, PT-Espoo</v>
      </c>
      <c r="F29" s="179"/>
      <c r="G29" s="180"/>
      <c r="H29" s="180"/>
      <c r="I29" s="180"/>
      <c r="J29" s="181"/>
      <c r="K29" s="176" t="str">
        <f>CONCATENATE(AC41,"-",AE41)</f>
        <v>0-3</v>
      </c>
      <c r="L29" s="177"/>
      <c r="M29" s="177"/>
      <c r="N29" s="177"/>
      <c r="O29" s="178"/>
      <c r="P29" s="176" t="str">
        <f>CONCATENATE(AC35,"-",AE35)</f>
        <v>3-2</v>
      </c>
      <c r="Q29" s="177"/>
      <c r="R29" s="177"/>
      <c r="S29" s="177"/>
      <c r="T29" s="178"/>
      <c r="U29" s="176" t="str">
        <f>CONCATENATE(AC38,"-",AE38)</f>
        <v>3-0</v>
      </c>
      <c r="V29" s="177"/>
      <c r="W29" s="177"/>
      <c r="X29" s="177"/>
      <c r="Y29" s="178"/>
      <c r="Z29" s="173" t="str">
        <f>CONCATENATE(AG35+AG38+AG41,"-",AI35+AI38+AI41)</f>
        <v>2-1</v>
      </c>
      <c r="AA29" s="174"/>
      <c r="AB29" s="174"/>
      <c r="AC29" s="174"/>
      <c r="AD29" s="175"/>
      <c r="AE29" s="173" t="str">
        <f>CONCATENATE(AC35+AC38+AC41,"-",AE35+AE38+AE41)</f>
        <v>6-5</v>
      </c>
      <c r="AF29" s="174"/>
      <c r="AG29" s="174"/>
      <c r="AH29" s="174"/>
      <c r="AI29" s="175"/>
      <c r="AJ29" s="70"/>
    </row>
    <row r="30" spans="2:36" ht="14.25" customHeight="1">
      <c r="B30" s="20">
        <v>77</v>
      </c>
      <c r="C30" s="30">
        <v>2</v>
      </c>
      <c r="D30" s="36">
        <v>16</v>
      </c>
      <c r="E30" s="14" t="str">
        <f>IF(B30=0,"",INDEX(Nimet!$A$2:$D$251,B30,4))</f>
        <v>Aleksi Hyttinen, JPT</v>
      </c>
      <c r="F30" s="176" t="str">
        <f>CONCATENATE(AE41,"-",AC41)</f>
        <v>3-0</v>
      </c>
      <c r="G30" s="177"/>
      <c r="H30" s="177"/>
      <c r="I30" s="177"/>
      <c r="J30" s="178"/>
      <c r="K30" s="179"/>
      <c r="L30" s="180"/>
      <c r="M30" s="180"/>
      <c r="N30" s="180"/>
      <c r="O30" s="181"/>
      <c r="P30" s="176" t="str">
        <f>CONCATENATE(AC39,"-",AE39)</f>
        <v>3-0</v>
      </c>
      <c r="Q30" s="177"/>
      <c r="R30" s="177"/>
      <c r="S30" s="177"/>
      <c r="T30" s="178"/>
      <c r="U30" s="176" t="str">
        <f>CONCATENATE(AC36,"-",AE36)</f>
        <v>3-0</v>
      </c>
      <c r="V30" s="177"/>
      <c r="W30" s="177"/>
      <c r="X30" s="177"/>
      <c r="Y30" s="178"/>
      <c r="Z30" s="173" t="str">
        <f>CONCATENATE(AG36+AG39+AI41,"-",AI36+AI39+AG41)</f>
        <v>3-0</v>
      </c>
      <c r="AA30" s="174"/>
      <c r="AB30" s="174"/>
      <c r="AC30" s="174"/>
      <c r="AD30" s="175"/>
      <c r="AE30" s="173" t="str">
        <f>CONCATENATE(AC36+AC39+AE41,"-",AE36+AE39+AC41)</f>
        <v>9-0</v>
      </c>
      <c r="AF30" s="174"/>
      <c r="AG30" s="174"/>
      <c r="AH30" s="174"/>
      <c r="AI30" s="175"/>
      <c r="AJ30" s="70"/>
    </row>
    <row r="31" spans="2:36" ht="14.25" customHeight="1">
      <c r="B31" s="20">
        <v>30</v>
      </c>
      <c r="C31" s="30">
        <v>3</v>
      </c>
      <c r="D31" s="36"/>
      <c r="E31" s="14" t="str">
        <f>IF(B31=0,"",INDEX(Nimet!$A$2:$D$251,B31,4))</f>
        <v>Toni Viertomanner, KuPTS</v>
      </c>
      <c r="F31" s="176" t="str">
        <f>CONCATENATE(AE35,"-",AC35)</f>
        <v>2-3</v>
      </c>
      <c r="G31" s="177"/>
      <c r="H31" s="177"/>
      <c r="I31" s="177"/>
      <c r="J31" s="178"/>
      <c r="K31" s="176" t="str">
        <f>CONCATENATE(AE39,"-",AC39)</f>
        <v>0-3</v>
      </c>
      <c r="L31" s="177"/>
      <c r="M31" s="177"/>
      <c r="N31" s="177"/>
      <c r="O31" s="178"/>
      <c r="P31" s="179"/>
      <c r="Q31" s="180"/>
      <c r="R31" s="180"/>
      <c r="S31" s="180"/>
      <c r="T31" s="181"/>
      <c r="U31" s="176" t="str">
        <f>CONCATENATE(AC42,"-",AE42)</f>
        <v>3-1</v>
      </c>
      <c r="V31" s="177"/>
      <c r="W31" s="177"/>
      <c r="X31" s="177"/>
      <c r="Y31" s="178"/>
      <c r="Z31" s="173" t="str">
        <f>CONCATENATE(AI35+AI39+AG42,"-",AG35+AG39+AI42)</f>
        <v>1-2</v>
      </c>
      <c r="AA31" s="174"/>
      <c r="AB31" s="174"/>
      <c r="AC31" s="174"/>
      <c r="AD31" s="175"/>
      <c r="AE31" s="173" t="str">
        <f>CONCATENATE(AE35+AE39+AC42,"-",AC35+AC39+AE42)</f>
        <v>5-7</v>
      </c>
      <c r="AF31" s="174"/>
      <c r="AG31" s="174"/>
      <c r="AH31" s="174"/>
      <c r="AI31" s="175"/>
      <c r="AJ31" s="70"/>
    </row>
    <row r="32" spans="2:36" ht="14.25" customHeight="1">
      <c r="B32" s="20">
        <v>10</v>
      </c>
      <c r="C32" s="30">
        <v>4</v>
      </c>
      <c r="D32" s="36"/>
      <c r="E32" s="14" t="str">
        <f>IF(B32=0,"",INDEX(Nimet!$A$2:$D$251,B32,4))</f>
        <v>Niklas Taanila, TuPy</v>
      </c>
      <c r="F32" s="176" t="str">
        <f>CONCATENATE(AE38,"-",AC38)</f>
        <v>0-3</v>
      </c>
      <c r="G32" s="177"/>
      <c r="H32" s="177"/>
      <c r="I32" s="177"/>
      <c r="J32" s="178"/>
      <c r="K32" s="176" t="str">
        <f>CONCATENATE(AE36,"-",AC36)</f>
        <v>0-3</v>
      </c>
      <c r="L32" s="177"/>
      <c r="M32" s="177"/>
      <c r="N32" s="177"/>
      <c r="O32" s="178"/>
      <c r="P32" s="176" t="str">
        <f>CONCATENATE(AE42,"-",AC42)</f>
        <v>1-3</v>
      </c>
      <c r="Q32" s="177"/>
      <c r="R32" s="177"/>
      <c r="S32" s="177"/>
      <c r="T32" s="178"/>
      <c r="U32" s="179"/>
      <c r="V32" s="180"/>
      <c r="W32" s="180"/>
      <c r="X32" s="180"/>
      <c r="Y32" s="181"/>
      <c r="Z32" s="173" t="str">
        <f>CONCATENATE(AI36+AI38+AI42,"-",AG36+AG38+AG42)</f>
        <v>0-3</v>
      </c>
      <c r="AA32" s="174"/>
      <c r="AB32" s="174"/>
      <c r="AC32" s="174"/>
      <c r="AD32" s="175"/>
      <c r="AE32" s="173" t="str">
        <f>CONCATENATE(AE36+AE38+AE42,"-",AC36+AC38+AC42)</f>
        <v>1-9</v>
      </c>
      <c r="AF32" s="174"/>
      <c r="AG32" s="174"/>
      <c r="AH32" s="174"/>
      <c r="AI32" s="175"/>
      <c r="AJ32" s="70"/>
    </row>
    <row r="33" spans="2:39" ht="14.25" customHeight="1">
      <c r="B33" s="16"/>
      <c r="C33" s="3"/>
      <c r="D33" s="3"/>
      <c r="E33" s="3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17"/>
      <c r="AK33" s="6"/>
      <c r="AL33" s="6"/>
      <c r="AM33" s="6"/>
    </row>
    <row r="34" spans="3:38" ht="14.25" customHeight="1">
      <c r="C34" s="19" t="s">
        <v>28</v>
      </c>
      <c r="H34" s="60"/>
      <c r="I34" s="61">
        <v>1</v>
      </c>
      <c r="J34" s="62"/>
      <c r="K34" s="52"/>
      <c r="L34" s="55"/>
      <c r="M34" s="54">
        <v>2</v>
      </c>
      <c r="N34" s="56"/>
      <c r="O34" s="52"/>
      <c r="P34" s="55"/>
      <c r="Q34" s="54">
        <v>3</v>
      </c>
      <c r="R34" s="57"/>
      <c r="T34" s="58"/>
      <c r="U34" s="59">
        <v>4</v>
      </c>
      <c r="V34" s="57"/>
      <c r="X34" s="58"/>
      <c r="Y34" s="59">
        <v>5</v>
      </c>
      <c r="Z34" s="57"/>
      <c r="AA34" s="3"/>
      <c r="AB34" s="3"/>
      <c r="AC34" s="58"/>
      <c r="AD34" s="53" t="s">
        <v>34</v>
      </c>
      <c r="AE34" s="57"/>
      <c r="AF34" s="52"/>
      <c r="AG34" s="55"/>
      <c r="AH34" s="63" t="s">
        <v>35</v>
      </c>
      <c r="AI34" s="64"/>
      <c r="AL34" s="11"/>
    </row>
    <row r="35" spans="1:41" ht="14.25" customHeight="1">
      <c r="A35" s="15" t="s">
        <v>12</v>
      </c>
      <c r="C35" s="1" t="str">
        <f>CONCATENATE(E29,"  -  ",E31)</f>
        <v>Dmitry Vyskubov, PT-Espoo  -  Toni Viertomanner, KuPTS</v>
      </c>
      <c r="H35" s="65">
        <v>8</v>
      </c>
      <c r="I35" s="71" t="s">
        <v>27</v>
      </c>
      <c r="J35" s="66">
        <v>11</v>
      </c>
      <c r="K35" s="72"/>
      <c r="L35" s="65">
        <v>11</v>
      </c>
      <c r="M35" s="71" t="s">
        <v>27</v>
      </c>
      <c r="N35" s="66">
        <v>6</v>
      </c>
      <c r="O35" s="72"/>
      <c r="P35" s="65">
        <v>11</v>
      </c>
      <c r="Q35" s="71" t="s">
        <v>27</v>
      </c>
      <c r="R35" s="66">
        <v>9</v>
      </c>
      <c r="S35" s="73"/>
      <c r="T35" s="65">
        <v>9</v>
      </c>
      <c r="U35" s="71" t="s">
        <v>27</v>
      </c>
      <c r="V35" s="66">
        <v>11</v>
      </c>
      <c r="W35" s="73"/>
      <c r="X35" s="65">
        <v>11</v>
      </c>
      <c r="Y35" s="71" t="s">
        <v>27</v>
      </c>
      <c r="Z35" s="66">
        <v>9</v>
      </c>
      <c r="AA35" s="72"/>
      <c r="AB35" s="72"/>
      <c r="AC35" s="74">
        <f>IF($H35-$J35&gt;0,1,0)+IF($L35-$N35&gt;0,1,0)+IF($P35-$R35&gt;0,1,0)+IF($T35-$V35&gt;0,1,0)+IF($X35-$Z35&gt;0,1,0)</f>
        <v>3</v>
      </c>
      <c r="AD35" s="75" t="s">
        <v>27</v>
      </c>
      <c r="AE35" s="76">
        <f>IF($H35-$J35&lt;0,1,0)+IF($L35-$N35&lt;0,1,0)+IF($P35-$R35&lt;0,1,0)+IF($T35-$V35&lt;0,1,0)+IF($X35-$Z35&lt;0,1,0)</f>
        <v>2</v>
      </c>
      <c r="AF35" s="77"/>
      <c r="AG35" s="78">
        <f>IF($AC35-$AE35&gt;0,1,0)</f>
        <v>1</v>
      </c>
      <c r="AH35" s="67" t="s">
        <v>27</v>
      </c>
      <c r="AI35" s="79">
        <f>IF($AC35-$AE35&lt;0,1,0)</f>
        <v>0</v>
      </c>
      <c r="AJ35" s="80"/>
      <c r="AK35" s="80"/>
      <c r="AL35" s="80"/>
      <c r="AN35" s="7"/>
      <c r="AO35" s="18"/>
    </row>
    <row r="36" spans="1:41" ht="14.25" customHeight="1">
      <c r="A36" s="15" t="s">
        <v>5</v>
      </c>
      <c r="C36" s="1" t="str">
        <f>CONCATENATE(E30,"  -  ",E32)</f>
        <v>Aleksi Hyttinen, JPT  -  Niklas Taanila, TuPy</v>
      </c>
      <c r="H36" s="93">
        <v>11</v>
      </c>
      <c r="I36" s="81" t="s">
        <v>27</v>
      </c>
      <c r="J36" s="94">
        <v>9</v>
      </c>
      <c r="K36" s="72"/>
      <c r="L36" s="65">
        <v>11</v>
      </c>
      <c r="M36" s="71" t="s">
        <v>27</v>
      </c>
      <c r="N36" s="66">
        <v>6</v>
      </c>
      <c r="O36" s="72"/>
      <c r="P36" s="65">
        <v>11</v>
      </c>
      <c r="Q36" s="71" t="s">
        <v>27</v>
      </c>
      <c r="R36" s="66">
        <v>7</v>
      </c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74">
        <f>IF($H36-$J36&gt;0,1,0)+IF($L36-$N36&gt;0,1,0)+IF($P36-$R36&gt;0,1,0)+IF($T36-$V36&gt;0,1,0)+IF($X36-$Z36&gt;0,1,0)</f>
        <v>3</v>
      </c>
      <c r="AD36" s="75" t="s">
        <v>27</v>
      </c>
      <c r="AE36" s="76">
        <f>IF($H36-$J36&lt;0,1,0)+IF($L36-$N36&lt;0,1,0)+IF($P36-$R36&lt;0,1,0)+IF($T36-$V36&lt;0,1,0)+IF($X36-$Z36&lt;0,1,0)</f>
        <v>0</v>
      </c>
      <c r="AF36" s="77"/>
      <c r="AG36" s="78">
        <f>IF($AC36-$AE36&gt;0,1,0)</f>
        <v>1</v>
      </c>
      <c r="AH36" s="67" t="s">
        <v>27</v>
      </c>
      <c r="AI36" s="79">
        <f>IF($AC36-$AE36&lt;0,1,0)</f>
        <v>0</v>
      </c>
      <c r="AJ36" s="80"/>
      <c r="AK36" s="80"/>
      <c r="AL36" s="80"/>
      <c r="AN36" s="7"/>
      <c r="AO36" s="18"/>
    </row>
    <row r="37" spans="1:41" ht="14.25" customHeight="1">
      <c r="A37" s="15"/>
      <c r="H37" s="82"/>
      <c r="I37" s="83"/>
      <c r="J37" s="84"/>
      <c r="K37" s="72"/>
      <c r="L37" s="82"/>
      <c r="M37" s="83"/>
      <c r="N37" s="84"/>
      <c r="O37" s="72"/>
      <c r="P37" s="82"/>
      <c r="Q37" s="83"/>
      <c r="R37" s="84"/>
      <c r="S37" s="73"/>
      <c r="T37" s="82"/>
      <c r="U37" s="83"/>
      <c r="V37" s="84"/>
      <c r="W37" s="73"/>
      <c r="X37" s="82"/>
      <c r="Y37" s="83"/>
      <c r="Z37" s="84"/>
      <c r="AA37" s="72"/>
      <c r="AB37" s="72"/>
      <c r="AC37" s="74"/>
      <c r="AD37" s="75"/>
      <c r="AE37" s="76"/>
      <c r="AF37" s="77"/>
      <c r="AG37" s="78"/>
      <c r="AH37" s="68"/>
      <c r="AI37" s="79"/>
      <c r="AJ37" s="80"/>
      <c r="AK37" s="80"/>
      <c r="AL37" s="80"/>
      <c r="AO37" s="18"/>
    </row>
    <row r="38" spans="1:41" ht="14.25" customHeight="1">
      <c r="A38" s="15" t="s">
        <v>8</v>
      </c>
      <c r="C38" s="1" t="str">
        <f>CONCATENATE(E29,"  -  ",E32)</f>
        <v>Dmitry Vyskubov, PT-Espoo  -  Niklas Taanila, TuPy</v>
      </c>
      <c r="H38" s="65">
        <v>11</v>
      </c>
      <c r="I38" s="71" t="s">
        <v>27</v>
      </c>
      <c r="J38" s="66">
        <v>7</v>
      </c>
      <c r="K38" s="72"/>
      <c r="L38" s="65">
        <v>11</v>
      </c>
      <c r="M38" s="71" t="s">
        <v>27</v>
      </c>
      <c r="N38" s="66">
        <v>9</v>
      </c>
      <c r="O38" s="72"/>
      <c r="P38" s="65">
        <v>11</v>
      </c>
      <c r="Q38" s="71" t="s">
        <v>27</v>
      </c>
      <c r="R38" s="66">
        <v>8</v>
      </c>
      <c r="S38" s="73"/>
      <c r="T38" s="65"/>
      <c r="U38" s="71" t="s">
        <v>27</v>
      </c>
      <c r="V38" s="66"/>
      <c r="W38" s="73"/>
      <c r="X38" s="65"/>
      <c r="Y38" s="71" t="s">
        <v>27</v>
      </c>
      <c r="Z38" s="66"/>
      <c r="AA38" s="72"/>
      <c r="AB38" s="72"/>
      <c r="AC38" s="74">
        <f>IF($H38-$J38&gt;0,1,0)+IF($L38-$N38&gt;0,1,0)+IF($P38-$R38&gt;0,1,0)+IF($T38-$V38&gt;0,1,0)+IF($X38-$Z38&gt;0,1,0)</f>
        <v>3</v>
      </c>
      <c r="AD38" s="75" t="s">
        <v>27</v>
      </c>
      <c r="AE38" s="76">
        <f>IF($H38-$J38&lt;0,1,0)+IF($L38-$N38&lt;0,1,0)+IF($P38-$R38&lt;0,1,0)+IF($T38-$V38&lt;0,1,0)+IF($X38-$Z38&lt;0,1,0)</f>
        <v>0</v>
      </c>
      <c r="AF38" s="77"/>
      <c r="AG38" s="78">
        <f>IF($AC38-$AE38&gt;0,1,0)</f>
        <v>1</v>
      </c>
      <c r="AH38" s="67" t="s">
        <v>27</v>
      </c>
      <c r="AI38" s="79">
        <f>IF($AC38-$AE38&lt;0,1,0)</f>
        <v>0</v>
      </c>
      <c r="AJ38" s="80"/>
      <c r="AK38" s="80"/>
      <c r="AL38" s="80"/>
      <c r="AN38" s="7"/>
      <c r="AO38" s="18"/>
    </row>
    <row r="39" spans="1:41" ht="14.25" customHeight="1">
      <c r="A39" s="15" t="s">
        <v>17</v>
      </c>
      <c r="C39" s="1" t="str">
        <f>CONCATENATE(E30,"  -  ",E31)</f>
        <v>Aleksi Hyttinen, JPT  -  Toni Viertomanner, KuPTS</v>
      </c>
      <c r="H39" s="65">
        <v>11</v>
      </c>
      <c r="I39" s="71" t="s">
        <v>27</v>
      </c>
      <c r="J39" s="66">
        <v>4</v>
      </c>
      <c r="K39" s="72"/>
      <c r="L39" s="65">
        <v>11</v>
      </c>
      <c r="M39" s="71" t="s">
        <v>27</v>
      </c>
      <c r="N39" s="66">
        <v>2</v>
      </c>
      <c r="O39" s="72"/>
      <c r="P39" s="65">
        <v>11</v>
      </c>
      <c r="Q39" s="71" t="s">
        <v>27</v>
      </c>
      <c r="R39" s="66">
        <v>8</v>
      </c>
      <c r="S39" s="73"/>
      <c r="T39" s="65"/>
      <c r="U39" s="71" t="s">
        <v>27</v>
      </c>
      <c r="V39" s="66"/>
      <c r="W39" s="73"/>
      <c r="X39" s="65"/>
      <c r="Y39" s="71" t="s">
        <v>27</v>
      </c>
      <c r="Z39" s="66"/>
      <c r="AA39" s="72"/>
      <c r="AB39" s="72"/>
      <c r="AC39" s="74">
        <f>IF($H39-$J39&gt;0,1,0)+IF($L39-$N39&gt;0,1,0)+IF($P39-$R39&gt;0,1,0)+IF($T39-$V39&gt;0,1,0)+IF($X39-$Z39&gt;0,1,0)</f>
        <v>3</v>
      </c>
      <c r="AD39" s="75" t="s">
        <v>27</v>
      </c>
      <c r="AE39" s="76">
        <f>IF($H39-$J39&lt;0,1,0)+IF($L39-$N39&lt;0,1,0)+IF($P39-$R39&lt;0,1,0)+IF($T39-$V39&lt;0,1,0)+IF($X39-$Z39&lt;0,1,0)</f>
        <v>0</v>
      </c>
      <c r="AF39" s="77"/>
      <c r="AG39" s="78">
        <f>IF($AC39-$AE39&gt;0,1,0)</f>
        <v>1</v>
      </c>
      <c r="AH39" s="67" t="s">
        <v>27</v>
      </c>
      <c r="AI39" s="79">
        <f>IF($AC39-$AE39&lt;0,1,0)</f>
        <v>0</v>
      </c>
      <c r="AJ39" s="80"/>
      <c r="AK39" s="80"/>
      <c r="AL39" s="80"/>
      <c r="AN39" s="7"/>
      <c r="AO39" s="18"/>
    </row>
    <row r="40" spans="1:41" ht="14.25" customHeight="1">
      <c r="A40" s="15"/>
      <c r="H40" s="82"/>
      <c r="I40" s="83"/>
      <c r="J40" s="84"/>
      <c r="K40" s="72"/>
      <c r="L40" s="82"/>
      <c r="M40" s="83"/>
      <c r="N40" s="84"/>
      <c r="O40" s="72"/>
      <c r="P40" s="82"/>
      <c r="Q40" s="83"/>
      <c r="R40" s="84"/>
      <c r="S40" s="73"/>
      <c r="T40" s="82"/>
      <c r="U40" s="83"/>
      <c r="V40" s="84"/>
      <c r="W40" s="73"/>
      <c r="X40" s="82"/>
      <c r="Y40" s="83"/>
      <c r="Z40" s="84"/>
      <c r="AA40" s="72"/>
      <c r="AB40" s="72"/>
      <c r="AC40" s="74"/>
      <c r="AD40" s="75"/>
      <c r="AE40" s="76"/>
      <c r="AF40" s="77"/>
      <c r="AG40" s="78"/>
      <c r="AH40" s="68"/>
      <c r="AI40" s="79"/>
      <c r="AJ40" s="80"/>
      <c r="AK40" s="80"/>
      <c r="AL40" s="80"/>
      <c r="AO40" s="18"/>
    </row>
    <row r="41" spans="1:41" ht="14.25" customHeight="1">
      <c r="A41" s="15" t="s">
        <v>20</v>
      </c>
      <c r="C41" s="1" t="str">
        <f>CONCATENATE(E29,"  -  ",E30)</f>
        <v>Dmitry Vyskubov, PT-Espoo  -  Aleksi Hyttinen, JPT</v>
      </c>
      <c r="H41" s="65">
        <v>10</v>
      </c>
      <c r="I41" s="71" t="s">
        <v>27</v>
      </c>
      <c r="J41" s="66">
        <v>12</v>
      </c>
      <c r="K41" s="72"/>
      <c r="L41" s="65">
        <v>1</v>
      </c>
      <c r="M41" s="71" t="s">
        <v>27</v>
      </c>
      <c r="N41" s="66">
        <v>11</v>
      </c>
      <c r="O41" s="72"/>
      <c r="P41" s="65">
        <v>7</v>
      </c>
      <c r="Q41" s="71" t="s">
        <v>27</v>
      </c>
      <c r="R41" s="66">
        <v>11</v>
      </c>
      <c r="S41" s="73"/>
      <c r="T41" s="65"/>
      <c r="U41" s="71" t="s">
        <v>27</v>
      </c>
      <c r="V41" s="66"/>
      <c r="W41" s="73"/>
      <c r="X41" s="65"/>
      <c r="Y41" s="71" t="s">
        <v>27</v>
      </c>
      <c r="Z41" s="66"/>
      <c r="AA41" s="72"/>
      <c r="AB41" s="72"/>
      <c r="AC41" s="74">
        <f>IF($H41-$J41&gt;0,1,0)+IF($L41-$N41&gt;0,1,0)+IF($P41-$R41&gt;0,1,0)+IF($T41-$V41&gt;0,1,0)+IF($X41-$Z41&gt;0,1,0)</f>
        <v>0</v>
      </c>
      <c r="AD41" s="75" t="s">
        <v>27</v>
      </c>
      <c r="AE41" s="76">
        <f>IF($H41-$J41&lt;0,1,0)+IF($L41-$N41&lt;0,1,0)+IF($P41-$R41&lt;0,1,0)+IF($T41-$V41&lt;0,1,0)+IF($X41-$Z41&lt;0,1,0)</f>
        <v>3</v>
      </c>
      <c r="AF41" s="77"/>
      <c r="AG41" s="78">
        <f>IF($AC41-$AE41&gt;0,1,0)</f>
        <v>0</v>
      </c>
      <c r="AH41" s="67" t="s">
        <v>27</v>
      </c>
      <c r="AI41" s="79">
        <f>IF($AC41-$AE41&lt;0,1,0)</f>
        <v>1</v>
      </c>
      <c r="AJ41" s="80"/>
      <c r="AK41" s="80"/>
      <c r="AL41" s="80"/>
      <c r="AN41" s="7"/>
      <c r="AO41" s="18"/>
    </row>
    <row r="42" spans="1:41" ht="14.25" customHeight="1">
      <c r="A42" s="15" t="s">
        <v>21</v>
      </c>
      <c r="C42" s="1" t="str">
        <f>CONCATENATE(E31,"  -  ",E32)</f>
        <v>Toni Viertomanner, KuPTS  -  Niklas Taanila, TuPy</v>
      </c>
      <c r="H42" s="65">
        <v>5</v>
      </c>
      <c r="I42" s="71" t="s">
        <v>27</v>
      </c>
      <c r="J42" s="66">
        <v>11</v>
      </c>
      <c r="K42" s="72"/>
      <c r="L42" s="65">
        <v>15</v>
      </c>
      <c r="M42" s="71" t="s">
        <v>27</v>
      </c>
      <c r="N42" s="66">
        <v>13</v>
      </c>
      <c r="O42" s="72"/>
      <c r="P42" s="65">
        <v>11</v>
      </c>
      <c r="Q42" s="71" t="s">
        <v>27</v>
      </c>
      <c r="R42" s="66">
        <v>8</v>
      </c>
      <c r="S42" s="73"/>
      <c r="T42" s="65">
        <v>11</v>
      </c>
      <c r="U42" s="71" t="s">
        <v>27</v>
      </c>
      <c r="V42" s="66">
        <v>7</v>
      </c>
      <c r="W42" s="73"/>
      <c r="X42" s="65"/>
      <c r="Y42" s="71" t="s">
        <v>27</v>
      </c>
      <c r="Z42" s="66"/>
      <c r="AA42" s="72"/>
      <c r="AB42" s="72"/>
      <c r="AC42" s="85">
        <f>IF($H42-$J42&gt;0,1,0)+IF($L42-$N42&gt;0,1,0)+IF($P42-$R42&gt;0,1,0)+IF($T42-$V42&gt;0,1,0)+IF($X42-$Z42&gt;0,1,0)</f>
        <v>3</v>
      </c>
      <c r="AD42" s="86" t="s">
        <v>27</v>
      </c>
      <c r="AE42" s="87">
        <f>IF($H42-$J42&lt;0,1,0)+IF($L42-$N42&lt;0,1,0)+IF($P42-$R42&lt;0,1,0)+IF($T42-$V42&lt;0,1,0)+IF($X42-$Z42&lt;0,1,0)</f>
        <v>1</v>
      </c>
      <c r="AF42" s="77"/>
      <c r="AG42" s="88">
        <f>IF($AC42-$AE42&gt;0,1,0)</f>
        <v>1</v>
      </c>
      <c r="AH42" s="69" t="s">
        <v>27</v>
      </c>
      <c r="AI42" s="89">
        <f>IF($AC42-$AE42&lt;0,1,0)</f>
        <v>0</v>
      </c>
      <c r="AJ42" s="80"/>
      <c r="AK42" s="80"/>
      <c r="AL42" s="80"/>
      <c r="AN42" s="7"/>
      <c r="AO42" s="18"/>
    </row>
    <row r="43" spans="1:38" ht="14.25" customHeight="1">
      <c r="A43" s="15"/>
      <c r="H43" s="90"/>
      <c r="I43" s="90"/>
      <c r="J43" s="90"/>
      <c r="K43" s="90"/>
      <c r="L43" s="90"/>
      <c r="M43" s="90"/>
      <c r="N43" s="90"/>
      <c r="O43" s="90"/>
      <c r="P43" s="90"/>
      <c r="Q43" s="91"/>
      <c r="R43" s="92"/>
      <c r="S43" s="92"/>
      <c r="T43" s="92"/>
      <c r="U43" s="92"/>
      <c r="V43" s="80"/>
      <c r="W43" s="80"/>
      <c r="X43" s="80"/>
      <c r="Y43" s="80"/>
      <c r="Z43" s="80"/>
      <c r="AA43" s="80"/>
      <c r="AB43" s="80"/>
      <c r="AC43" s="80"/>
      <c r="AD43" s="90"/>
      <c r="AE43" s="90"/>
      <c r="AF43" s="90"/>
      <c r="AG43" s="90"/>
      <c r="AH43" s="80"/>
      <c r="AI43" s="80"/>
      <c r="AJ43" s="80"/>
      <c r="AK43" s="80"/>
      <c r="AL43" s="80"/>
    </row>
    <row r="44" spans="8:38" ht="14.25" customHeight="1"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</sheetData>
  <mergeCells count="60">
    <mergeCell ref="Z32:AD32"/>
    <mergeCell ref="AE32:AI32"/>
    <mergeCell ref="F31:J31"/>
    <mergeCell ref="K31:O31"/>
    <mergeCell ref="F32:J32"/>
    <mergeCell ref="K32:O32"/>
    <mergeCell ref="P32:T32"/>
    <mergeCell ref="U32:Y32"/>
    <mergeCell ref="P31:T31"/>
    <mergeCell ref="U31:Y31"/>
    <mergeCell ref="Z29:AD29"/>
    <mergeCell ref="AE29:AI29"/>
    <mergeCell ref="Z30:AD30"/>
    <mergeCell ref="AE30:AI30"/>
    <mergeCell ref="Z31:AD31"/>
    <mergeCell ref="AE31:AI31"/>
    <mergeCell ref="F30:J30"/>
    <mergeCell ref="K30:O30"/>
    <mergeCell ref="P30:T30"/>
    <mergeCell ref="U30:Y30"/>
    <mergeCell ref="F29:J29"/>
    <mergeCell ref="K29:O29"/>
    <mergeCell ref="P29:T29"/>
    <mergeCell ref="U29:Y29"/>
    <mergeCell ref="Z28:AD28"/>
    <mergeCell ref="AE28:AI28"/>
    <mergeCell ref="F13:J13"/>
    <mergeCell ref="K13:O13"/>
    <mergeCell ref="F28:J28"/>
    <mergeCell ref="K28:O28"/>
    <mergeCell ref="P28:T28"/>
    <mergeCell ref="U28:Y28"/>
    <mergeCell ref="P13:T13"/>
    <mergeCell ref="U13:Y13"/>
    <mergeCell ref="Z11:AD11"/>
    <mergeCell ref="AE11:AI11"/>
    <mergeCell ref="Z12:AD12"/>
    <mergeCell ref="AE12:AI12"/>
    <mergeCell ref="Z13:AD13"/>
    <mergeCell ref="AE13:AI13"/>
    <mergeCell ref="F12:J12"/>
    <mergeCell ref="K12:O12"/>
    <mergeCell ref="P12:T12"/>
    <mergeCell ref="U12:Y12"/>
    <mergeCell ref="F11:J11"/>
    <mergeCell ref="K11:O11"/>
    <mergeCell ref="P11:T11"/>
    <mergeCell ref="U11:Y11"/>
    <mergeCell ref="P10:T10"/>
    <mergeCell ref="U10:Y10"/>
    <mergeCell ref="P9:T9"/>
    <mergeCell ref="U9:Y9"/>
    <mergeCell ref="F9:J9"/>
    <mergeCell ref="K9:O9"/>
    <mergeCell ref="F10:J10"/>
    <mergeCell ref="K10:O10"/>
    <mergeCell ref="Z9:AD9"/>
    <mergeCell ref="AE9:AI9"/>
    <mergeCell ref="Z10:AD10"/>
    <mergeCell ref="AE10:AI10"/>
  </mergeCell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C1:K28"/>
  <sheetViews>
    <sheetView zoomScale="75" zoomScaleNormal="75" workbookViewId="0" topLeftCell="A1">
      <selection activeCell="L31" sqref="L31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143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str">
        <f>IF(J17="","",VLOOKUP(J17,D9:F26,3))</f>
        <v>Pentti Olah, SeSi</v>
      </c>
      <c r="J3" s="1" t="str">
        <f>IF(J18="","",J18)</f>
        <v>6,-9,4,9</v>
      </c>
    </row>
    <row r="4" spans="4:8" ht="15" customHeight="1">
      <c r="D4" s="9" t="s">
        <v>168</v>
      </c>
      <c r="G4" s="22" t="s">
        <v>31</v>
      </c>
      <c r="H4" s="1" t="str">
        <f>IF(J17="","",IF(I12=J17,VLOOKUP(I22,D9:F26,3),VLOOKUP(I12,D9:F26,3)))</f>
        <v>Roope Kantola, TuKa</v>
      </c>
    </row>
    <row r="5" spans="4:8" ht="15" customHeight="1">
      <c r="D5" s="9"/>
      <c r="G5" s="22" t="s">
        <v>32</v>
      </c>
      <c r="H5" s="1" t="str">
        <f>IF(I12="","",IF(H10=I12,VLOOKUP(H14,$D$9:$F$26,3),VLOOKUP(H10,$D$9:$F$26,3)))</f>
        <v>Samuli Soine, PT-Espoo</v>
      </c>
    </row>
    <row r="6" spans="4:8" ht="15" customHeight="1">
      <c r="D6" s="9" t="s">
        <v>185</v>
      </c>
      <c r="G6" s="22" t="s">
        <v>32</v>
      </c>
      <c r="H6" s="1" t="str">
        <f>IF(I22="","",IF(H20=I22,VLOOKUP(H24,$D$9:$F$26,3),VLOOKUP(H20,$D$9:$F$26,3)))</f>
        <v>Ville Julin, SeSi</v>
      </c>
    </row>
    <row r="8" spans="4:6" ht="15" customHeight="1">
      <c r="D8" s="2"/>
      <c r="E8" s="2"/>
      <c r="F8" s="2"/>
    </row>
    <row r="9" spans="3:10" ht="14.25" customHeight="1">
      <c r="C9" s="20">
        <v>97</v>
      </c>
      <c r="D9" s="51">
        <v>1</v>
      </c>
      <c r="E9" s="44">
        <v>2</v>
      </c>
      <c r="F9" s="5" t="str">
        <f>IF(C9=0,"",INDEX(Nimet!$A$2:$D$251,C9,4))</f>
        <v>Pentti Olah, SeSi</v>
      </c>
      <c r="G9" s="40">
        <v>1</v>
      </c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>
        <v>1</v>
      </c>
      <c r="I10" s="23"/>
      <c r="J10" s="23"/>
    </row>
    <row r="11" spans="3:10" ht="14.25" customHeight="1">
      <c r="C11" s="20">
        <v>45</v>
      </c>
      <c r="D11" s="49">
        <v>3</v>
      </c>
      <c r="E11" s="44"/>
      <c r="F11" s="5" t="str">
        <f>IF(C11=0,"",INDEX(Nimet!$A$2:$D$251,C11,4))</f>
        <v>Sampo Hallapää, PT-Espoo</v>
      </c>
      <c r="G11" s="43">
        <v>4</v>
      </c>
      <c r="H11" s="169" t="s">
        <v>234</v>
      </c>
      <c r="I11" s="23"/>
      <c r="J11" s="23"/>
    </row>
    <row r="12" spans="3:10" ht="14.25" customHeight="1">
      <c r="C12" s="20">
        <v>77</v>
      </c>
      <c r="D12" s="50">
        <v>4</v>
      </c>
      <c r="E12" s="45"/>
      <c r="F12" s="4" t="str">
        <f>IF(C12=0,"",INDEX(Nimet!$A$2:$D$251,C12,4))</f>
        <v>Aleksi Hyttinen, JPT</v>
      </c>
      <c r="G12" s="37" t="s">
        <v>294</v>
      </c>
      <c r="H12" s="25"/>
      <c r="I12" s="41">
        <v>1</v>
      </c>
      <c r="J12" s="23"/>
    </row>
    <row r="13" spans="3:10" ht="14.25" customHeight="1">
      <c r="C13" s="20">
        <v>35</v>
      </c>
      <c r="D13" s="49">
        <v>5</v>
      </c>
      <c r="E13" s="44"/>
      <c r="F13" s="5" t="str">
        <f>IF(C13=0,"",INDEX(Nimet!$A$2:$D$251,C13,4))</f>
        <v>Jyri Pulkkinen, KuPTS</v>
      </c>
      <c r="G13" s="40">
        <v>5</v>
      </c>
      <c r="H13" s="25"/>
      <c r="I13" s="34" t="s">
        <v>316</v>
      </c>
      <c r="J13" s="23"/>
    </row>
    <row r="14" spans="3:10" ht="14.25" customHeight="1">
      <c r="C14" s="20">
        <v>34</v>
      </c>
      <c r="D14" s="50">
        <v>6</v>
      </c>
      <c r="E14" s="45"/>
      <c r="F14" s="4" t="str">
        <f>IF(C14=0,"",INDEX(Nimet!$A$2:$D$251,C14,4))</f>
        <v>Jouni Nousiainen, KuPTS</v>
      </c>
      <c r="G14" s="168" t="s">
        <v>273</v>
      </c>
      <c r="H14" s="42">
        <v>8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7" t="s">
        <v>278</v>
      </c>
      <c r="I15" s="25"/>
      <c r="J15" s="23"/>
    </row>
    <row r="16" spans="3:10" ht="14.25" customHeight="1">
      <c r="C16" s="20">
        <v>43</v>
      </c>
      <c r="D16" s="50">
        <v>8</v>
      </c>
      <c r="E16" s="45">
        <v>8</v>
      </c>
      <c r="F16" s="4" t="str">
        <f>IF(C16=0,"",INDEX(Nimet!$A$2:$D$251,C16,4))</f>
        <v>Samuli Soine, PT-Espoo</v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>
        <v>1</v>
      </c>
    </row>
    <row r="18" spans="4:11" ht="14.25" customHeight="1">
      <c r="D18" s="2"/>
      <c r="E18" s="45"/>
      <c r="F18" s="2"/>
      <c r="G18" s="38"/>
      <c r="H18" s="26"/>
      <c r="I18" s="25"/>
      <c r="J18" s="170" t="s">
        <v>337</v>
      </c>
      <c r="K18" s="3"/>
    </row>
    <row r="19" spans="3:11" ht="14.25" customHeight="1">
      <c r="C19" s="20">
        <v>72</v>
      </c>
      <c r="D19" s="49">
        <v>9</v>
      </c>
      <c r="E19" s="44">
        <v>7</v>
      </c>
      <c r="F19" s="5" t="str">
        <f>IF(C19=0,"",INDEX(Nimet!$A$2:$D$251,C19,4))</f>
        <v>Otto Tennilä, PT-75</v>
      </c>
      <c r="G19" s="40">
        <v>9</v>
      </c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>
        <v>12</v>
      </c>
      <c r="I20" s="25"/>
      <c r="J20" s="23"/>
      <c r="K20" s="3"/>
    </row>
    <row r="21" spans="3:11" ht="14.25" customHeight="1">
      <c r="C21" s="20">
        <v>9</v>
      </c>
      <c r="D21" s="49">
        <v>11</v>
      </c>
      <c r="E21" s="44"/>
      <c r="F21" s="5" t="str">
        <f>IF(C21=0,"",INDEX(Nimet!$A$2:$D$251,C21,4))</f>
        <v>Olli Tiainen, TuPy</v>
      </c>
      <c r="G21" s="43">
        <v>12</v>
      </c>
      <c r="H21" s="169" t="s">
        <v>280</v>
      </c>
      <c r="I21" s="25"/>
      <c r="J21" s="23"/>
      <c r="K21" s="3"/>
    </row>
    <row r="22" spans="3:11" ht="14.25" customHeight="1">
      <c r="C22" s="20">
        <v>89</v>
      </c>
      <c r="D22" s="50">
        <v>12</v>
      </c>
      <c r="E22" s="45"/>
      <c r="F22" s="4" t="str">
        <f>IF(C22=0,"",INDEX(Nimet!$A$2:$D$251,C22,4))</f>
        <v>Ville Julin, SeSi</v>
      </c>
      <c r="G22" s="37" t="s">
        <v>274</v>
      </c>
      <c r="H22" s="25"/>
      <c r="I22" s="42">
        <v>16</v>
      </c>
      <c r="J22" s="23"/>
      <c r="K22" s="3"/>
    </row>
    <row r="23" spans="3:11" ht="14.25" customHeight="1">
      <c r="C23" s="20">
        <v>74</v>
      </c>
      <c r="D23" s="49">
        <v>13</v>
      </c>
      <c r="E23" s="44"/>
      <c r="F23" s="5" t="str">
        <f>IF(C23=0,"",INDEX(Nimet!$A$2:$D$251,C23,4))</f>
        <v>Tim Olsbo, PuPy</v>
      </c>
      <c r="G23" s="40">
        <v>14</v>
      </c>
      <c r="H23" s="25"/>
      <c r="I23" s="37" t="s">
        <v>318</v>
      </c>
      <c r="J23" s="23"/>
      <c r="K23" s="3"/>
    </row>
    <row r="24" spans="3:11" ht="14.25" customHeight="1">
      <c r="C24" s="20">
        <v>39</v>
      </c>
      <c r="D24" s="50">
        <v>14</v>
      </c>
      <c r="E24" s="45"/>
      <c r="F24" s="4" t="str">
        <f>IF(C24=0,"",INDEX(Nimet!$A$2:$D$251,C24,4))</f>
        <v>Dmitry Vyskubov, PT-Espoo</v>
      </c>
      <c r="G24" s="168" t="s">
        <v>288</v>
      </c>
      <c r="H24" s="42">
        <v>16</v>
      </c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>
        <v>16</v>
      </c>
      <c r="H25" s="37" t="s">
        <v>306</v>
      </c>
      <c r="I25" s="23"/>
      <c r="J25" s="23"/>
      <c r="K25" s="3"/>
    </row>
    <row r="26" spans="3:11" ht="14.25" customHeight="1">
      <c r="C26" s="20">
        <v>66</v>
      </c>
      <c r="D26" s="50">
        <v>16</v>
      </c>
      <c r="E26" s="45">
        <v>6</v>
      </c>
      <c r="F26" s="4" t="str">
        <f>IF(C26=0,"",INDEX(Nimet!$A$2:$D$251,C26,4))</f>
        <v>Roope Kantola, TuKa</v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O45"/>
  <sheetViews>
    <sheetView showGridLines="0" zoomScale="75" zoomScaleNormal="75" workbookViewId="0" topLeftCell="B1">
      <selection activeCell="C5" sqref="C5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143</v>
      </c>
      <c r="AE1" s="19" t="s">
        <v>28</v>
      </c>
      <c r="AF1" s="19"/>
      <c r="AG1" s="19"/>
      <c r="AH1" s="19"/>
      <c r="AI1" s="19"/>
    </row>
    <row r="2" spans="3:38" ht="18">
      <c r="C2" s="10" t="s">
        <v>26</v>
      </c>
      <c r="AE2" s="1" t="s">
        <v>3</v>
      </c>
      <c r="AJ2" s="28" t="s">
        <v>4</v>
      </c>
      <c r="AK2" s="28" t="s">
        <v>5</v>
      </c>
      <c r="AL2" s="28" t="s">
        <v>6</v>
      </c>
    </row>
    <row r="3" spans="3:38" ht="15" customHeight="1">
      <c r="C3" s="9"/>
      <c r="AE3" s="1" t="s">
        <v>7</v>
      </c>
      <c r="AJ3" s="28" t="s">
        <v>8</v>
      </c>
      <c r="AK3" s="28" t="s">
        <v>9</v>
      </c>
      <c r="AL3" s="28" t="s">
        <v>10</v>
      </c>
    </row>
    <row r="4" spans="3:38" ht="15" customHeight="1">
      <c r="C4" s="9" t="s">
        <v>397</v>
      </c>
      <c r="AE4" s="1" t="s">
        <v>11</v>
      </c>
      <c r="AJ4" s="28" t="s">
        <v>12</v>
      </c>
      <c r="AK4" s="28" t="s">
        <v>13</v>
      </c>
      <c r="AL4" s="28" t="s">
        <v>14</v>
      </c>
    </row>
    <row r="5" spans="3:38" ht="15" customHeight="1">
      <c r="C5" s="9"/>
      <c r="AE5" s="1" t="s">
        <v>15</v>
      </c>
      <c r="AJ5" s="28" t="s">
        <v>16</v>
      </c>
      <c r="AK5" s="28" t="s">
        <v>17</v>
      </c>
      <c r="AL5" s="28" t="s">
        <v>18</v>
      </c>
    </row>
    <row r="6" spans="3:38" ht="15" customHeight="1">
      <c r="C6" s="9"/>
      <c r="AE6" s="1" t="s">
        <v>19</v>
      </c>
      <c r="AJ6" s="28" t="s">
        <v>20</v>
      </c>
      <c r="AK6" s="28" t="s">
        <v>21</v>
      </c>
      <c r="AL6" s="28" t="s">
        <v>22</v>
      </c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8" ht="14.25" customHeight="1">
      <c r="C9" s="12"/>
      <c r="D9" s="13"/>
      <c r="E9" s="14"/>
      <c r="F9" s="173">
        <v>1</v>
      </c>
      <c r="G9" s="182"/>
      <c r="H9" s="182"/>
      <c r="I9" s="182"/>
      <c r="J9" s="183"/>
      <c r="K9" s="173">
        <v>2</v>
      </c>
      <c r="L9" s="174"/>
      <c r="M9" s="174"/>
      <c r="N9" s="174"/>
      <c r="O9" s="175"/>
      <c r="P9" s="173">
        <v>3</v>
      </c>
      <c r="Q9" s="174"/>
      <c r="R9" s="174"/>
      <c r="S9" s="174"/>
      <c r="T9" s="175"/>
      <c r="U9" s="173">
        <v>4</v>
      </c>
      <c r="V9" s="174"/>
      <c r="W9" s="174"/>
      <c r="X9" s="174"/>
      <c r="Y9" s="175"/>
      <c r="Z9" s="173">
        <v>5</v>
      </c>
      <c r="AA9" s="174"/>
      <c r="AB9" s="174"/>
      <c r="AC9" s="174"/>
      <c r="AD9" s="175"/>
      <c r="AE9" s="173">
        <v>6</v>
      </c>
      <c r="AF9" s="174"/>
      <c r="AG9" s="174"/>
      <c r="AH9" s="174"/>
      <c r="AI9" s="175"/>
      <c r="AJ9" s="29" t="s">
        <v>0</v>
      </c>
      <c r="AK9" s="29" t="s">
        <v>1</v>
      </c>
      <c r="AL9" s="29" t="s">
        <v>2</v>
      </c>
    </row>
    <row r="10" spans="2:38" ht="14.25" customHeight="1">
      <c r="B10" s="20">
        <v>31</v>
      </c>
      <c r="C10" s="30">
        <v>1</v>
      </c>
      <c r="D10" s="36">
        <v>6</v>
      </c>
      <c r="E10" s="14" t="str">
        <f>IF(B10=0,"",INDEX(Nimet!$A$2:$D$251,B10,4))</f>
        <v>Henrika Punnonen, KuPTS</v>
      </c>
      <c r="F10" s="179"/>
      <c r="G10" s="180"/>
      <c r="H10" s="180"/>
      <c r="I10" s="180"/>
      <c r="J10" s="181"/>
      <c r="K10" s="176" t="str">
        <f>CONCATENATE(AC34,"-",AE34)</f>
        <v>3-0</v>
      </c>
      <c r="L10" s="177"/>
      <c r="M10" s="177"/>
      <c r="N10" s="177"/>
      <c r="O10" s="178"/>
      <c r="P10" s="176" t="str">
        <f>CONCATENATE(AC26,"-",AE26)</f>
        <v>3-0</v>
      </c>
      <c r="Q10" s="177"/>
      <c r="R10" s="177"/>
      <c r="S10" s="177"/>
      <c r="T10" s="178"/>
      <c r="U10" s="176" t="str">
        <f>CONCATENATE(AC22,"-",AE22)</f>
        <v>3-0</v>
      </c>
      <c r="V10" s="177"/>
      <c r="W10" s="177"/>
      <c r="X10" s="177"/>
      <c r="Y10" s="178"/>
      <c r="Z10" s="176" t="str">
        <f>CONCATENATE(AC18,"-",AE18)</f>
        <v>3-0</v>
      </c>
      <c r="AA10" s="177"/>
      <c r="AB10" s="177"/>
      <c r="AC10" s="177"/>
      <c r="AD10" s="178"/>
      <c r="AE10" s="176" t="str">
        <f>CONCATENATE(AC30,"-",AE30)</f>
        <v>0-0</v>
      </c>
      <c r="AF10" s="177"/>
      <c r="AG10" s="177"/>
      <c r="AH10" s="177"/>
      <c r="AI10" s="178"/>
      <c r="AJ10" s="29" t="str">
        <f>CONCATENATE(AG18+AG22+AG26+AG30+AG34,"-",AI18+AI22+AI26+AI30+AI34)</f>
        <v>4-0</v>
      </c>
      <c r="AK10" s="29" t="str">
        <f>CONCATENATE(AC18+AC22+AC26+AC30+AC34,"-",AE18+AE22+AE26+AE30+AE34)</f>
        <v>12-0</v>
      </c>
      <c r="AL10" s="70">
        <v>1</v>
      </c>
    </row>
    <row r="11" spans="2:38" ht="14.25" customHeight="1">
      <c r="B11" s="20">
        <v>80</v>
      </c>
      <c r="C11" s="30">
        <v>2</v>
      </c>
      <c r="D11" s="36">
        <v>15</v>
      </c>
      <c r="E11" s="14" t="str">
        <f>IF(B11=0,"",INDEX(Nimet!$A$2:$D$251,B11,4))</f>
        <v>Joanna Penttilä, TuTo</v>
      </c>
      <c r="F11" s="176" t="str">
        <f>CONCATENATE(AE34,"-",AC34)</f>
        <v>0-3</v>
      </c>
      <c r="G11" s="177"/>
      <c r="H11" s="177"/>
      <c r="I11" s="177"/>
      <c r="J11" s="178"/>
      <c r="K11" s="179"/>
      <c r="L11" s="180"/>
      <c r="M11" s="180"/>
      <c r="N11" s="180"/>
      <c r="O11" s="181"/>
      <c r="P11" s="176" t="str">
        <f>CONCATENATE(AC31,"-",AE31)</f>
        <v>3-2</v>
      </c>
      <c r="Q11" s="177"/>
      <c r="R11" s="177"/>
      <c r="S11" s="177"/>
      <c r="T11" s="178"/>
      <c r="U11" s="176" t="str">
        <f>CONCATENATE(AC19,"-",AE19)</f>
        <v>0-3</v>
      </c>
      <c r="V11" s="177"/>
      <c r="W11" s="177"/>
      <c r="X11" s="177"/>
      <c r="Y11" s="178"/>
      <c r="Z11" s="176" t="str">
        <f>CONCATENATE(AC27,"-",AE27)</f>
        <v>0-3</v>
      </c>
      <c r="AA11" s="177"/>
      <c r="AB11" s="177"/>
      <c r="AC11" s="177"/>
      <c r="AD11" s="178"/>
      <c r="AE11" s="176" t="str">
        <f>CONCATENATE(AC23,"-",AE23)</f>
        <v>0-0</v>
      </c>
      <c r="AF11" s="182"/>
      <c r="AG11" s="182"/>
      <c r="AH11" s="182"/>
      <c r="AI11" s="183"/>
      <c r="AJ11" s="11" t="str">
        <f>CONCATENATE(AG19+AG23+AG27+AG31+AI34,"-",AI19+AI23+AI27+AI31+AG34)</f>
        <v>1-3</v>
      </c>
      <c r="AK11" s="29" t="str">
        <f>CONCATENATE(AC19+AC23+AC27+AC31+AE34,"-",AE19+AE23+AE27+AE31+AC34)</f>
        <v>3-11</v>
      </c>
      <c r="AL11" s="70">
        <v>4</v>
      </c>
    </row>
    <row r="12" spans="2:38" ht="14.25" customHeight="1">
      <c r="B12" s="20">
        <v>60</v>
      </c>
      <c r="C12" s="30">
        <v>3</v>
      </c>
      <c r="D12" s="36">
        <v>19</v>
      </c>
      <c r="E12" s="14" t="str">
        <f>IF(B12=0,"",INDEX(Nimet!$A$2:$D$251,B12,4))</f>
        <v>Paju Eriksson, MBF</v>
      </c>
      <c r="F12" s="176" t="str">
        <f>CONCATENATE(AE26,"-",AC26)</f>
        <v>0-3</v>
      </c>
      <c r="G12" s="177"/>
      <c r="H12" s="177"/>
      <c r="I12" s="177"/>
      <c r="J12" s="178"/>
      <c r="K12" s="176" t="str">
        <f>CONCATENATE(AE31,"-",AC31)</f>
        <v>2-3</v>
      </c>
      <c r="L12" s="177"/>
      <c r="M12" s="177"/>
      <c r="N12" s="177"/>
      <c r="O12" s="178"/>
      <c r="P12" s="179"/>
      <c r="Q12" s="180"/>
      <c r="R12" s="180"/>
      <c r="S12" s="180"/>
      <c r="T12" s="181"/>
      <c r="U12" s="176" t="str">
        <f>CONCATENATE(AC35,"-",AE35)</f>
        <v>0-3</v>
      </c>
      <c r="V12" s="177"/>
      <c r="W12" s="177"/>
      <c r="X12" s="177"/>
      <c r="Y12" s="178"/>
      <c r="Z12" s="176" t="str">
        <f>CONCATENATE(AC24,"-",AE24)</f>
        <v>0-3</v>
      </c>
      <c r="AA12" s="177"/>
      <c r="AB12" s="177"/>
      <c r="AC12" s="177"/>
      <c r="AD12" s="178"/>
      <c r="AE12" s="176" t="str">
        <f>CONCATENATE(AC20,"-",AE20)</f>
        <v>0-0</v>
      </c>
      <c r="AF12" s="177"/>
      <c r="AG12" s="177"/>
      <c r="AH12" s="177"/>
      <c r="AI12" s="178"/>
      <c r="AJ12" s="29" t="str">
        <f>CONCATENATE(AG20+AG24+AI26+AI31+AG35,"-",AI20+AI24+AG26+AG31+AI35)</f>
        <v>0-4</v>
      </c>
      <c r="AK12" s="29" t="str">
        <f>CONCATENATE(AC20+AC24+AE26+AE31+AC35,"-",AE20+AE24+AC26+AC31+AE35)</f>
        <v>2-12</v>
      </c>
      <c r="AL12" s="70">
        <v>5</v>
      </c>
    </row>
    <row r="13" spans="2:38" ht="14.25" customHeight="1">
      <c r="B13" s="20">
        <v>84</v>
      </c>
      <c r="C13" s="30">
        <v>4</v>
      </c>
      <c r="D13" s="36"/>
      <c r="E13" s="14" t="str">
        <f>IF(B13=0,"",INDEX(Nimet!$A$2:$D$251,B13,4))</f>
        <v>Heidi Maiberg, Nomme SK</v>
      </c>
      <c r="F13" s="176" t="str">
        <f>CONCATENATE(AE22,"-",AC22)</f>
        <v>0-3</v>
      </c>
      <c r="G13" s="177"/>
      <c r="H13" s="177"/>
      <c r="I13" s="177"/>
      <c r="J13" s="178"/>
      <c r="K13" s="176" t="str">
        <f>CONCATENATE(AE19,"-",AC19)</f>
        <v>3-0</v>
      </c>
      <c r="L13" s="177"/>
      <c r="M13" s="177"/>
      <c r="N13" s="177"/>
      <c r="O13" s="178"/>
      <c r="P13" s="176" t="str">
        <f>CONCATENATE(AE35,"-",AC35)</f>
        <v>3-0</v>
      </c>
      <c r="Q13" s="177"/>
      <c r="R13" s="177"/>
      <c r="S13" s="177"/>
      <c r="T13" s="178"/>
      <c r="U13" s="179"/>
      <c r="V13" s="180"/>
      <c r="W13" s="180"/>
      <c r="X13" s="180"/>
      <c r="Y13" s="181"/>
      <c r="Z13" s="176" t="str">
        <f>CONCATENATE(AC32,"-",AE32)</f>
        <v>3-0</v>
      </c>
      <c r="AA13" s="177"/>
      <c r="AB13" s="177"/>
      <c r="AC13" s="177"/>
      <c r="AD13" s="178"/>
      <c r="AE13" s="176" t="str">
        <f>CONCATENATE(AC28,"-",AE28)</f>
        <v>0-0</v>
      </c>
      <c r="AF13" s="177"/>
      <c r="AG13" s="177"/>
      <c r="AH13" s="177"/>
      <c r="AI13" s="178"/>
      <c r="AJ13" s="29" t="str">
        <f>CONCATENATE(AI19+AI22+AG28+AG32+AI35,"-",AG19+AG22+AI28+AI32+AG35)</f>
        <v>3-1</v>
      </c>
      <c r="AK13" s="29" t="str">
        <f>CONCATENATE(AE19+AE22+AC28+AC32+AE35,"-",AC19+AC22+AE28+AE32+AC35)</f>
        <v>9-3</v>
      </c>
      <c r="AL13" s="70">
        <v>2</v>
      </c>
    </row>
    <row r="14" spans="2:38" ht="14.25" customHeight="1">
      <c r="B14" s="20">
        <v>87</v>
      </c>
      <c r="C14" s="30">
        <v>5</v>
      </c>
      <c r="D14" s="36"/>
      <c r="E14" s="14" t="str">
        <f>IF(B14=0,"",INDEX(Nimet!$A$2:$D$251,B14,4))</f>
        <v>Johanna Christjanson, Nomme SK</v>
      </c>
      <c r="F14" s="176" t="str">
        <f>CONCATENATE(AE18,"-",AC18)</f>
        <v>0-3</v>
      </c>
      <c r="G14" s="177"/>
      <c r="H14" s="177"/>
      <c r="I14" s="177"/>
      <c r="J14" s="178"/>
      <c r="K14" s="176" t="str">
        <f>CONCATENATE(AE27,"-",AC27)</f>
        <v>3-0</v>
      </c>
      <c r="L14" s="177"/>
      <c r="M14" s="177"/>
      <c r="N14" s="177"/>
      <c r="O14" s="178"/>
      <c r="P14" s="176" t="str">
        <f>CONCATENATE(AE24,"-",AC24)</f>
        <v>3-0</v>
      </c>
      <c r="Q14" s="177"/>
      <c r="R14" s="177"/>
      <c r="S14" s="177"/>
      <c r="T14" s="178"/>
      <c r="U14" s="176" t="str">
        <f>CONCATENATE(AE32,"-",AC32)</f>
        <v>0-3</v>
      </c>
      <c r="V14" s="177"/>
      <c r="W14" s="177"/>
      <c r="X14" s="177"/>
      <c r="Y14" s="178"/>
      <c r="Z14" s="179"/>
      <c r="AA14" s="180"/>
      <c r="AB14" s="180"/>
      <c r="AC14" s="180"/>
      <c r="AD14" s="181"/>
      <c r="AE14" s="176" t="str">
        <f>CONCATENATE(AC36,"-",AE36)</f>
        <v>0-0</v>
      </c>
      <c r="AF14" s="177"/>
      <c r="AG14" s="177"/>
      <c r="AH14" s="177"/>
      <c r="AI14" s="178"/>
      <c r="AJ14" s="29" t="str">
        <f>CONCATENATE(AI18+AI24+AI27+AI32+AG36,"-",AG18+AG24+AG27+AG32+AI36)</f>
        <v>2-2</v>
      </c>
      <c r="AK14" s="29" t="str">
        <f>CONCATENATE(AE18+AE24+AE27+AE32+AC36,"-",AC18+AC24+AC27+AC32+AE36)</f>
        <v>6-6</v>
      </c>
      <c r="AL14" s="70">
        <v>3</v>
      </c>
    </row>
    <row r="15" spans="2:38" ht="14.25" customHeight="1">
      <c r="B15" s="20"/>
      <c r="C15" s="30">
        <v>6</v>
      </c>
      <c r="D15" s="36"/>
      <c r="E15" s="14">
        <f>IF(B15=0,"",INDEX(Nimet!$A$2:$D$251,B15,4))</f>
      </c>
      <c r="F15" s="176" t="str">
        <f>CONCATENATE(AE30,"-",AC30)</f>
        <v>0-0</v>
      </c>
      <c r="G15" s="177"/>
      <c r="H15" s="177"/>
      <c r="I15" s="177"/>
      <c r="J15" s="178"/>
      <c r="K15" s="176" t="str">
        <f>CONCATENATE(AE23,"-",AC23)</f>
        <v>0-0</v>
      </c>
      <c r="L15" s="177"/>
      <c r="M15" s="177"/>
      <c r="N15" s="177"/>
      <c r="O15" s="178"/>
      <c r="P15" s="176" t="str">
        <f>CONCATENATE(AE20,"-",AC20)</f>
        <v>0-0</v>
      </c>
      <c r="Q15" s="177"/>
      <c r="R15" s="177"/>
      <c r="S15" s="177"/>
      <c r="T15" s="178"/>
      <c r="U15" s="176" t="str">
        <f>CONCATENATE(AE28,"-",AC28)</f>
        <v>0-0</v>
      </c>
      <c r="V15" s="177"/>
      <c r="W15" s="177"/>
      <c r="X15" s="177"/>
      <c r="Y15" s="178"/>
      <c r="Z15" s="176" t="str">
        <f>CONCATENATE(AE36,"-",AC36)</f>
        <v>0-0</v>
      </c>
      <c r="AA15" s="177"/>
      <c r="AB15" s="177"/>
      <c r="AC15" s="177"/>
      <c r="AD15" s="178"/>
      <c r="AE15" s="179"/>
      <c r="AF15" s="180"/>
      <c r="AG15" s="180"/>
      <c r="AH15" s="180"/>
      <c r="AI15" s="181"/>
      <c r="AJ15" s="29" t="str">
        <f>CONCATENATE(AI20+AI23+AI28+AI30+AI36,"-",AG20+AG23+AG28+AG30+AG36)</f>
        <v>0-0</v>
      </c>
      <c r="AK15" s="29" t="str">
        <f>CONCATENATE(AE20+AE23+AE28+AE30+AE36,"-",AC20+AC23+AC28+AC30+AC36)</f>
        <v>0-0</v>
      </c>
      <c r="AL15" s="70"/>
    </row>
    <row r="16" spans="2:39" ht="14.25" customHeight="1">
      <c r="B16" s="16"/>
      <c r="C16" s="3"/>
      <c r="D16" s="3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1"/>
      <c r="AK16" s="97"/>
      <c r="AL16" s="97"/>
      <c r="AM16" s="6"/>
    </row>
    <row r="17" spans="3:38" ht="14.25" customHeight="1" outlineLevel="1">
      <c r="C17" s="19" t="s">
        <v>28</v>
      </c>
      <c r="E17" s="80"/>
      <c r="F17" s="80"/>
      <c r="G17" s="80"/>
      <c r="H17" s="98"/>
      <c r="I17" s="99">
        <v>1</v>
      </c>
      <c r="J17" s="100"/>
      <c r="K17" s="101"/>
      <c r="L17" s="102"/>
      <c r="M17" s="103">
        <v>2</v>
      </c>
      <c r="N17" s="104"/>
      <c r="O17" s="101"/>
      <c r="P17" s="102"/>
      <c r="Q17" s="103">
        <v>3</v>
      </c>
      <c r="R17" s="105"/>
      <c r="S17" s="80"/>
      <c r="T17" s="106"/>
      <c r="U17" s="107">
        <v>4</v>
      </c>
      <c r="V17" s="105"/>
      <c r="W17" s="80"/>
      <c r="X17" s="106"/>
      <c r="Y17" s="107">
        <v>5</v>
      </c>
      <c r="Z17" s="105"/>
      <c r="AA17" s="96"/>
      <c r="AB17" s="96"/>
      <c r="AC17" s="106"/>
      <c r="AD17" s="108" t="s">
        <v>34</v>
      </c>
      <c r="AE17" s="105"/>
      <c r="AF17" s="101"/>
      <c r="AG17" s="102"/>
      <c r="AH17" s="109" t="s">
        <v>35</v>
      </c>
      <c r="AI17" s="110"/>
      <c r="AJ17" s="80"/>
      <c r="AK17" s="80"/>
      <c r="AL17" s="111"/>
    </row>
    <row r="18" spans="1:41" ht="14.25" customHeight="1" outlineLevel="1">
      <c r="A18" s="15" t="s">
        <v>4</v>
      </c>
      <c r="C18" s="1" t="str">
        <f>CONCATENATE(E10,"  -  ",E14)</f>
        <v>Henrika Punnonen, KuPTS  -  Johanna Christjanson, Nomme SK</v>
      </c>
      <c r="E18" s="80"/>
      <c r="F18" s="80"/>
      <c r="G18" s="80"/>
      <c r="H18" s="93">
        <v>11</v>
      </c>
      <c r="I18" s="81" t="s">
        <v>27</v>
      </c>
      <c r="J18" s="94">
        <v>4</v>
      </c>
      <c r="K18" s="72"/>
      <c r="L18" s="65">
        <v>11</v>
      </c>
      <c r="M18" s="71" t="s">
        <v>27</v>
      </c>
      <c r="N18" s="66">
        <v>0</v>
      </c>
      <c r="O18" s="72"/>
      <c r="P18" s="65">
        <v>11</v>
      </c>
      <c r="Q18" s="71" t="s">
        <v>27</v>
      </c>
      <c r="R18" s="66">
        <v>3</v>
      </c>
      <c r="S18" s="73"/>
      <c r="T18" s="65"/>
      <c r="U18" s="71" t="s">
        <v>27</v>
      </c>
      <c r="V18" s="66"/>
      <c r="W18" s="73"/>
      <c r="X18" s="65"/>
      <c r="Y18" s="71" t="s">
        <v>27</v>
      </c>
      <c r="Z18" s="66"/>
      <c r="AA18" s="72"/>
      <c r="AB18" s="72"/>
      <c r="AC18" s="74">
        <f>IF($H18-$J18&gt;0,1,0)+IF($L18-$N18&gt;0,1,0)+IF($P18-$R18&gt;0,1,0)+IF($T18-$V18&gt;0,1,0)+IF($X18-$Z18&gt;0,1,0)</f>
        <v>3</v>
      </c>
      <c r="AD18" s="75" t="s">
        <v>27</v>
      </c>
      <c r="AE18" s="76">
        <f>IF($H18-$J18&lt;0,1,0)+IF($L18-$N18&lt;0,1,0)+IF($P18-$R18&lt;0,1,0)+IF($T18-$V18&lt;0,1,0)+IF($X18-$Z18&lt;0,1,0)</f>
        <v>0</v>
      </c>
      <c r="AF18" s="77"/>
      <c r="AG18" s="78">
        <f>IF($AC18-$AE18&gt;0,1,0)</f>
        <v>1</v>
      </c>
      <c r="AH18" s="67" t="s">
        <v>27</v>
      </c>
      <c r="AI18" s="79">
        <f>IF($AC18-$AE18&lt;0,1,0)</f>
        <v>0</v>
      </c>
      <c r="AJ18" s="80"/>
      <c r="AK18" s="80"/>
      <c r="AL18" s="80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Joanna Penttilä, TuTo  -  Heidi Maiberg, Nomme SK</v>
      </c>
      <c r="E19" s="80"/>
      <c r="F19" s="80"/>
      <c r="G19" s="80"/>
      <c r="H19" s="93">
        <v>6</v>
      </c>
      <c r="I19" s="81" t="s">
        <v>27</v>
      </c>
      <c r="J19" s="94">
        <v>11</v>
      </c>
      <c r="K19" s="72"/>
      <c r="L19" s="65">
        <v>6</v>
      </c>
      <c r="M19" s="71" t="s">
        <v>27</v>
      </c>
      <c r="N19" s="66">
        <v>11</v>
      </c>
      <c r="O19" s="72"/>
      <c r="P19" s="65">
        <v>6</v>
      </c>
      <c r="Q19" s="71" t="s">
        <v>27</v>
      </c>
      <c r="R19" s="66">
        <v>11</v>
      </c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3</v>
      </c>
      <c r="AF19" s="77"/>
      <c r="AG19" s="78">
        <f>IF($AC19-$AE19&gt;0,1,0)</f>
        <v>0</v>
      </c>
      <c r="AH19" s="67" t="s">
        <v>27</v>
      </c>
      <c r="AI19" s="79">
        <f>IF($AC19-$AE19&lt;0,1,0)</f>
        <v>1</v>
      </c>
      <c r="AJ19" s="80"/>
      <c r="AK19" s="80"/>
      <c r="AL19" s="80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Paju Eriksson, MBF  -  </v>
      </c>
      <c r="E20" s="80"/>
      <c r="F20" s="80"/>
      <c r="G20" s="80"/>
      <c r="H20" s="93"/>
      <c r="I20" s="81" t="s">
        <v>27</v>
      </c>
      <c r="J20" s="94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 outlineLevel="1">
      <c r="A21" s="15"/>
      <c r="E21" s="80"/>
      <c r="F21" s="80"/>
      <c r="G21" s="80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 outlineLevel="1">
      <c r="A22" s="15" t="s">
        <v>8</v>
      </c>
      <c r="C22" s="1" t="str">
        <f>CONCATENATE(E10,"  -  ",E13)</f>
        <v>Henrika Punnonen, KuPTS  -  Heidi Maiberg, Nomme SK</v>
      </c>
      <c r="E22" s="80"/>
      <c r="F22" s="80"/>
      <c r="G22" s="80"/>
      <c r="H22" s="65">
        <v>11</v>
      </c>
      <c r="I22" s="71" t="s">
        <v>27</v>
      </c>
      <c r="J22" s="66">
        <v>7</v>
      </c>
      <c r="K22" s="72"/>
      <c r="L22" s="65">
        <v>11</v>
      </c>
      <c r="M22" s="71" t="s">
        <v>27</v>
      </c>
      <c r="N22" s="66">
        <v>5</v>
      </c>
      <c r="O22" s="72"/>
      <c r="P22" s="65">
        <v>11</v>
      </c>
      <c r="Q22" s="71" t="s">
        <v>27</v>
      </c>
      <c r="R22" s="66">
        <v>5</v>
      </c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3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1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Joanna Penttilä, TuTo  -  </v>
      </c>
      <c r="E23" s="80"/>
      <c r="F23" s="80"/>
      <c r="G23" s="80"/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74">
        <f>IF($H23-$J23&gt;0,1,0)+IF($L23-$N23&gt;0,1,0)+IF($P23-$R23&gt;0,1,0)+IF($T23-$V23&gt;0,1,0)+IF($X23-$Z23&gt;0,1,0)</f>
        <v>0</v>
      </c>
      <c r="AD23" s="75" t="s">
        <v>27</v>
      </c>
      <c r="AE23" s="76">
        <f>IF($H23-$J23&lt;0,1,0)+IF($L23-$N23&lt;0,1,0)+IF($P23-$R23&lt;0,1,0)+IF($T23-$V23&lt;0,1,0)+IF($X23-$Z23&lt;0,1,0)</f>
        <v>0</v>
      </c>
      <c r="AF23" s="77"/>
      <c r="AG23" s="78">
        <f>IF($AC23-$AE23&gt;0,1,0)</f>
        <v>0</v>
      </c>
      <c r="AH23" s="67" t="s">
        <v>27</v>
      </c>
      <c r="AI23" s="79">
        <f>IF($AC23-$AE23&lt;0,1,0)</f>
        <v>0</v>
      </c>
      <c r="AJ23" s="80"/>
      <c r="AK23" s="80"/>
      <c r="AL23" s="80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Paju Eriksson, MBF  -  Johanna Christjanson, Nomme SK</v>
      </c>
      <c r="E24" s="80"/>
      <c r="F24" s="80"/>
      <c r="G24" s="80"/>
      <c r="H24" s="65">
        <v>9</v>
      </c>
      <c r="I24" s="71" t="s">
        <v>27</v>
      </c>
      <c r="J24" s="66">
        <v>11</v>
      </c>
      <c r="K24" s="72"/>
      <c r="L24" s="65">
        <v>3</v>
      </c>
      <c r="M24" s="71" t="s">
        <v>27</v>
      </c>
      <c r="N24" s="66">
        <v>11</v>
      </c>
      <c r="O24" s="72"/>
      <c r="P24" s="65">
        <v>9</v>
      </c>
      <c r="Q24" s="71" t="s">
        <v>27</v>
      </c>
      <c r="R24" s="66">
        <v>11</v>
      </c>
      <c r="S24" s="73"/>
      <c r="T24" s="65"/>
      <c r="U24" s="71" t="s">
        <v>27</v>
      </c>
      <c r="V24" s="66"/>
      <c r="W24" s="73"/>
      <c r="X24" s="65"/>
      <c r="Y24" s="71" t="s">
        <v>27</v>
      </c>
      <c r="Z24" s="66"/>
      <c r="AA24" s="72"/>
      <c r="AB24" s="72"/>
      <c r="AC24" s="74">
        <f>IF($H24-$J24&gt;0,1,0)+IF($L24-$N24&gt;0,1,0)+IF($P24-$R24&gt;0,1,0)+IF($T24-$V24&gt;0,1,0)+IF($X24-$Z24&gt;0,1,0)</f>
        <v>0</v>
      </c>
      <c r="AD24" s="75" t="s">
        <v>27</v>
      </c>
      <c r="AE24" s="76">
        <f>IF($H24-$J24&lt;0,1,0)+IF($L24-$N24&lt;0,1,0)+IF($P24-$R24&lt;0,1,0)+IF($T24-$V24&lt;0,1,0)+IF($X24-$Z24&lt;0,1,0)</f>
        <v>3</v>
      </c>
      <c r="AF24" s="77"/>
      <c r="AG24" s="78">
        <f>IF($AC24-$AE24&gt;0,1,0)</f>
        <v>0</v>
      </c>
      <c r="AH24" s="67" t="s">
        <v>27</v>
      </c>
      <c r="AI24" s="79">
        <f>IF($AC24-$AE24&lt;0,1,0)</f>
        <v>1</v>
      </c>
      <c r="AJ24" s="80"/>
      <c r="AK24" s="80"/>
      <c r="AL24" s="80"/>
      <c r="AN24" s="7"/>
      <c r="AO24" s="18"/>
    </row>
    <row r="25" spans="1:41" ht="14.25" customHeight="1" outlineLevel="1">
      <c r="A25" s="15"/>
      <c r="E25" s="80"/>
      <c r="F25" s="80"/>
      <c r="G25" s="80"/>
      <c r="H25" s="82"/>
      <c r="I25" s="83"/>
      <c r="J25" s="84"/>
      <c r="K25" s="72"/>
      <c r="L25" s="82"/>
      <c r="M25" s="83"/>
      <c r="N25" s="84"/>
      <c r="O25" s="72"/>
      <c r="P25" s="82"/>
      <c r="Q25" s="83"/>
      <c r="R25" s="84"/>
      <c r="S25" s="73"/>
      <c r="T25" s="82"/>
      <c r="U25" s="83"/>
      <c r="V25" s="84"/>
      <c r="W25" s="73"/>
      <c r="X25" s="82"/>
      <c r="Y25" s="83"/>
      <c r="Z25" s="84"/>
      <c r="AA25" s="72"/>
      <c r="AB25" s="72"/>
      <c r="AC25" s="74"/>
      <c r="AD25" s="75"/>
      <c r="AE25" s="76"/>
      <c r="AF25" s="77"/>
      <c r="AG25" s="78"/>
      <c r="AH25" s="68"/>
      <c r="AI25" s="79"/>
      <c r="AJ25" s="80"/>
      <c r="AK25" s="80"/>
      <c r="AL25" s="80"/>
      <c r="AO25" s="18"/>
    </row>
    <row r="26" spans="1:41" ht="14.25" customHeight="1" outlineLevel="1">
      <c r="A26" s="15" t="s">
        <v>12</v>
      </c>
      <c r="C26" s="1" t="str">
        <f>CONCATENATE(E10,"  -  ",E12)</f>
        <v>Henrika Punnonen, KuPTS  -  Paju Eriksson, MBF</v>
      </c>
      <c r="E26" s="80"/>
      <c r="F26" s="80"/>
      <c r="G26" s="80"/>
      <c r="H26" s="65">
        <v>11</v>
      </c>
      <c r="I26" s="71" t="s">
        <v>27</v>
      </c>
      <c r="J26" s="66">
        <v>2</v>
      </c>
      <c r="K26" s="72"/>
      <c r="L26" s="65">
        <v>11</v>
      </c>
      <c r="M26" s="71" t="s">
        <v>27</v>
      </c>
      <c r="N26" s="66">
        <v>1</v>
      </c>
      <c r="O26" s="72"/>
      <c r="P26" s="65">
        <v>11</v>
      </c>
      <c r="Q26" s="71" t="s">
        <v>27</v>
      </c>
      <c r="R26" s="66">
        <v>0</v>
      </c>
      <c r="S26" s="73"/>
      <c r="T26" s="65"/>
      <c r="U26" s="71" t="s">
        <v>27</v>
      </c>
      <c r="V26" s="66"/>
      <c r="W26" s="73"/>
      <c r="X26" s="65"/>
      <c r="Y26" s="71" t="s">
        <v>27</v>
      </c>
      <c r="Z26" s="66"/>
      <c r="AA26" s="72"/>
      <c r="AB26" s="72"/>
      <c r="AC26" s="74">
        <f>IF($H26-$J26&gt;0,1,0)+IF($L26-$N26&gt;0,1,0)+IF($P26-$R26&gt;0,1,0)+IF($T26-$V26&gt;0,1,0)+IF($X26-$Z26&gt;0,1,0)</f>
        <v>3</v>
      </c>
      <c r="AD26" s="75" t="s">
        <v>27</v>
      </c>
      <c r="AE26" s="76">
        <f>IF($H26-$J26&lt;0,1,0)+IF($L26-$N26&lt;0,1,0)+IF($P26-$R26&lt;0,1,0)+IF($T26-$V26&lt;0,1,0)+IF($X26-$Z26&lt;0,1,0)</f>
        <v>0</v>
      </c>
      <c r="AF26" s="77"/>
      <c r="AG26" s="78">
        <f>IF($AC26-$AE26&gt;0,1,0)</f>
        <v>1</v>
      </c>
      <c r="AH26" s="67" t="s">
        <v>27</v>
      </c>
      <c r="AI26" s="79">
        <f>IF($AC26-$AE26&lt;0,1,0)</f>
        <v>0</v>
      </c>
      <c r="AJ26" s="80"/>
      <c r="AK26" s="80"/>
      <c r="AL26" s="80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Joanna Penttilä, TuTo  -  Johanna Christjanson, Nomme SK</v>
      </c>
      <c r="E27" s="80"/>
      <c r="F27" s="80"/>
      <c r="G27" s="80"/>
      <c r="H27" s="65">
        <v>8</v>
      </c>
      <c r="I27" s="71" t="s">
        <v>27</v>
      </c>
      <c r="J27" s="66">
        <v>11</v>
      </c>
      <c r="K27" s="72"/>
      <c r="L27" s="65">
        <v>5</v>
      </c>
      <c r="M27" s="71" t="s">
        <v>27</v>
      </c>
      <c r="N27" s="66">
        <v>11</v>
      </c>
      <c r="O27" s="72"/>
      <c r="P27" s="65">
        <v>10</v>
      </c>
      <c r="Q27" s="71" t="s">
        <v>27</v>
      </c>
      <c r="R27" s="66">
        <v>12</v>
      </c>
      <c r="S27" s="73"/>
      <c r="T27" s="65"/>
      <c r="U27" s="71" t="s">
        <v>27</v>
      </c>
      <c r="V27" s="66"/>
      <c r="W27" s="73"/>
      <c r="X27" s="65"/>
      <c r="Y27" s="71" t="s">
        <v>27</v>
      </c>
      <c r="Z27" s="66"/>
      <c r="AA27" s="72"/>
      <c r="AB27" s="72"/>
      <c r="AC27" s="74">
        <f>IF($H27-$J27&gt;0,1,0)+IF($L27-$N27&gt;0,1,0)+IF($P27-$R27&gt;0,1,0)+IF($T27-$V27&gt;0,1,0)+IF($X27-$Z27&gt;0,1,0)</f>
        <v>0</v>
      </c>
      <c r="AD27" s="75" t="s">
        <v>27</v>
      </c>
      <c r="AE27" s="76">
        <f>IF($H27-$J27&lt;0,1,0)+IF($L27-$N27&lt;0,1,0)+IF($P27-$R27&lt;0,1,0)+IF($T27-$V27&lt;0,1,0)+IF($X27-$Z27&lt;0,1,0)</f>
        <v>3</v>
      </c>
      <c r="AF27" s="77"/>
      <c r="AG27" s="78">
        <f>IF($AC27-$AE27&gt;0,1,0)</f>
        <v>0</v>
      </c>
      <c r="AH27" s="67" t="s">
        <v>27</v>
      </c>
      <c r="AI27" s="79">
        <f>IF($AC27-$AE27&lt;0,1,0)</f>
        <v>1</v>
      </c>
      <c r="AJ27" s="80"/>
      <c r="AK27" s="80"/>
      <c r="AL27" s="80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Heidi Maiberg, Nomme SK  -  </v>
      </c>
      <c r="E28" s="80"/>
      <c r="F28" s="80"/>
      <c r="G28" s="80"/>
      <c r="H28" s="65"/>
      <c r="I28" s="71" t="s">
        <v>27</v>
      </c>
      <c r="J28" s="66"/>
      <c r="K28" s="72"/>
      <c r="L28" s="65"/>
      <c r="M28" s="71" t="s">
        <v>27</v>
      </c>
      <c r="N28" s="66"/>
      <c r="O28" s="72"/>
      <c r="P28" s="65"/>
      <c r="Q28" s="71" t="s">
        <v>27</v>
      </c>
      <c r="R28" s="66"/>
      <c r="S28" s="73"/>
      <c r="T28" s="65"/>
      <c r="U28" s="71" t="s">
        <v>27</v>
      </c>
      <c r="V28" s="66"/>
      <c r="W28" s="73"/>
      <c r="X28" s="65"/>
      <c r="Y28" s="71" t="s">
        <v>27</v>
      </c>
      <c r="Z28" s="66"/>
      <c r="AA28" s="72"/>
      <c r="AB28" s="72"/>
      <c r="AC28" s="74">
        <f>IF($H28-$J28&gt;0,1,0)+IF($L28-$N28&gt;0,1,0)+IF($P28-$R28&gt;0,1,0)+IF($T28-$V28&gt;0,1,0)+IF($X28-$Z28&gt;0,1,0)</f>
        <v>0</v>
      </c>
      <c r="AD28" s="75" t="s">
        <v>27</v>
      </c>
      <c r="AE28" s="76">
        <f>IF($H28-$J28&lt;0,1,0)+IF($L28-$N28&lt;0,1,0)+IF($P28-$R28&lt;0,1,0)+IF($T28-$V28&lt;0,1,0)+IF($X28-$Z28&lt;0,1,0)</f>
        <v>0</v>
      </c>
      <c r="AF28" s="77"/>
      <c r="AG28" s="78">
        <f>IF($AC28-$AE28&gt;0,1,0)</f>
        <v>0</v>
      </c>
      <c r="AH28" s="67" t="s">
        <v>27</v>
      </c>
      <c r="AI28" s="79">
        <f>IF($AC28-$AE28&lt;0,1,0)</f>
        <v>0</v>
      </c>
      <c r="AJ28" s="80"/>
      <c r="AK28" s="80"/>
      <c r="AL28" s="80"/>
      <c r="AN28" s="7"/>
      <c r="AO28" s="18"/>
    </row>
    <row r="29" spans="1:41" ht="14.25" customHeight="1" outlineLevel="1">
      <c r="A29" s="15"/>
      <c r="E29" s="80"/>
      <c r="F29" s="80"/>
      <c r="G29" s="80"/>
      <c r="H29" s="82"/>
      <c r="I29" s="83"/>
      <c r="J29" s="84"/>
      <c r="K29" s="72"/>
      <c r="L29" s="82"/>
      <c r="M29" s="83"/>
      <c r="N29" s="84"/>
      <c r="O29" s="72"/>
      <c r="P29" s="82"/>
      <c r="Q29" s="83"/>
      <c r="R29" s="84"/>
      <c r="S29" s="73"/>
      <c r="T29" s="82"/>
      <c r="U29" s="83"/>
      <c r="V29" s="84"/>
      <c r="W29" s="73"/>
      <c r="X29" s="82"/>
      <c r="Y29" s="83"/>
      <c r="Z29" s="84"/>
      <c r="AA29" s="72"/>
      <c r="AB29" s="72"/>
      <c r="AC29" s="74"/>
      <c r="AD29" s="75"/>
      <c r="AE29" s="76"/>
      <c r="AF29" s="77"/>
      <c r="AG29" s="78"/>
      <c r="AH29" s="68"/>
      <c r="AI29" s="79"/>
      <c r="AJ29" s="80"/>
      <c r="AK29" s="80"/>
      <c r="AL29" s="80"/>
      <c r="AO29" s="18"/>
    </row>
    <row r="30" spans="1:41" ht="14.25" customHeight="1" outlineLevel="1">
      <c r="A30" s="15" t="s">
        <v>16</v>
      </c>
      <c r="C30" s="1" t="str">
        <f>CONCATENATE(E10,"  -  ",E15)</f>
        <v>Henrika Punnonen, KuPTS  -  </v>
      </c>
      <c r="E30" s="80"/>
      <c r="F30" s="80"/>
      <c r="G30" s="80"/>
      <c r="H30" s="65"/>
      <c r="I30" s="71" t="s">
        <v>27</v>
      </c>
      <c r="J30" s="66"/>
      <c r="K30" s="72"/>
      <c r="L30" s="65"/>
      <c r="M30" s="71" t="s">
        <v>27</v>
      </c>
      <c r="N30" s="66"/>
      <c r="O30" s="72"/>
      <c r="P30" s="65"/>
      <c r="Q30" s="71" t="s">
        <v>27</v>
      </c>
      <c r="R30" s="66"/>
      <c r="S30" s="73"/>
      <c r="T30" s="65"/>
      <c r="U30" s="71" t="s">
        <v>27</v>
      </c>
      <c r="V30" s="66"/>
      <c r="W30" s="73"/>
      <c r="X30" s="65"/>
      <c r="Y30" s="71" t="s">
        <v>27</v>
      </c>
      <c r="Z30" s="66"/>
      <c r="AA30" s="72"/>
      <c r="AB30" s="72"/>
      <c r="AC30" s="74">
        <f>IF($H30-$J30&gt;0,1,0)+IF($L30-$N30&gt;0,1,0)+IF($P30-$R30&gt;0,1,0)+IF($T30-$V30&gt;0,1,0)+IF($X30-$Z30&gt;0,1,0)</f>
        <v>0</v>
      </c>
      <c r="AD30" s="75" t="s">
        <v>27</v>
      </c>
      <c r="AE30" s="76">
        <f>IF($H30-$J30&lt;0,1,0)+IF($L30-$N30&lt;0,1,0)+IF($P30-$R30&lt;0,1,0)+IF($T30-$V30&lt;0,1,0)+IF($X30-$Z30&lt;0,1,0)</f>
        <v>0</v>
      </c>
      <c r="AF30" s="77"/>
      <c r="AG30" s="78">
        <f>IF($AC30-$AE30&gt;0,1,0)</f>
        <v>0</v>
      </c>
      <c r="AH30" s="67" t="s">
        <v>27</v>
      </c>
      <c r="AI30" s="79">
        <f>IF($AC30-$AE30&lt;0,1,0)</f>
        <v>0</v>
      </c>
      <c r="AJ30" s="80"/>
      <c r="AK30" s="80"/>
      <c r="AL30" s="80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Joanna Penttilä, TuTo  -  Paju Eriksson, MBF</v>
      </c>
      <c r="E31" s="80"/>
      <c r="F31" s="80"/>
      <c r="G31" s="80"/>
      <c r="H31" s="65">
        <v>11</v>
      </c>
      <c r="I31" s="71" t="s">
        <v>27</v>
      </c>
      <c r="J31" s="66">
        <v>3</v>
      </c>
      <c r="K31" s="72"/>
      <c r="L31" s="65">
        <v>7</v>
      </c>
      <c r="M31" s="71" t="s">
        <v>27</v>
      </c>
      <c r="N31" s="66">
        <v>11</v>
      </c>
      <c r="O31" s="72"/>
      <c r="P31" s="65">
        <v>11</v>
      </c>
      <c r="Q31" s="71" t="s">
        <v>27</v>
      </c>
      <c r="R31" s="66">
        <v>7</v>
      </c>
      <c r="S31" s="73"/>
      <c r="T31" s="65">
        <v>8</v>
      </c>
      <c r="U31" s="71" t="s">
        <v>27</v>
      </c>
      <c r="V31" s="66">
        <v>11</v>
      </c>
      <c r="W31" s="73"/>
      <c r="X31" s="65">
        <v>11</v>
      </c>
      <c r="Y31" s="71" t="s">
        <v>27</v>
      </c>
      <c r="Z31" s="66">
        <v>9</v>
      </c>
      <c r="AA31" s="72"/>
      <c r="AB31" s="72"/>
      <c r="AC31" s="74">
        <f>IF($H31-$J31&gt;0,1,0)+IF($L31-$N31&gt;0,1,0)+IF($P31-$R31&gt;0,1,0)+IF($T31-$V31&gt;0,1,0)+IF($X31-$Z31&gt;0,1,0)</f>
        <v>3</v>
      </c>
      <c r="AD31" s="75" t="s">
        <v>27</v>
      </c>
      <c r="AE31" s="76">
        <f>IF($H31-$J31&lt;0,1,0)+IF($L31-$N31&lt;0,1,0)+IF($P31-$R31&lt;0,1,0)+IF($T31-$V31&lt;0,1,0)+IF($X31-$Z31&lt;0,1,0)</f>
        <v>2</v>
      </c>
      <c r="AF31" s="77"/>
      <c r="AG31" s="78">
        <f>IF($AC31-$AE31&gt;0,1,0)</f>
        <v>1</v>
      </c>
      <c r="AH31" s="67" t="s">
        <v>27</v>
      </c>
      <c r="AI31" s="79">
        <f>IF($AC31-$AE31&lt;0,1,0)</f>
        <v>0</v>
      </c>
      <c r="AJ31" s="80"/>
      <c r="AK31" s="80"/>
      <c r="AL31" s="80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Heidi Maiberg, Nomme SK  -  Johanna Christjanson, Nomme SK</v>
      </c>
      <c r="E32" s="80"/>
      <c r="F32" s="80"/>
      <c r="G32" s="80"/>
      <c r="H32" s="65">
        <v>11</v>
      </c>
      <c r="I32" s="71" t="s">
        <v>27</v>
      </c>
      <c r="J32" s="66">
        <v>4</v>
      </c>
      <c r="K32" s="72"/>
      <c r="L32" s="65">
        <v>11</v>
      </c>
      <c r="M32" s="71" t="s">
        <v>27</v>
      </c>
      <c r="N32" s="66">
        <v>5</v>
      </c>
      <c r="O32" s="72"/>
      <c r="P32" s="65">
        <v>11</v>
      </c>
      <c r="Q32" s="71" t="s">
        <v>27</v>
      </c>
      <c r="R32" s="66">
        <v>8</v>
      </c>
      <c r="S32" s="73"/>
      <c r="T32" s="65"/>
      <c r="U32" s="71" t="s">
        <v>27</v>
      </c>
      <c r="V32" s="66"/>
      <c r="W32" s="73"/>
      <c r="X32" s="65"/>
      <c r="Y32" s="71" t="s">
        <v>27</v>
      </c>
      <c r="Z32" s="66"/>
      <c r="AA32" s="72"/>
      <c r="AB32" s="72"/>
      <c r="AC32" s="74">
        <f>IF($H32-$J32&gt;0,1,0)+IF($L32-$N32&gt;0,1,0)+IF($P32-$R32&gt;0,1,0)+IF($T32-$V32&gt;0,1,0)+IF($X32-$Z32&gt;0,1,0)</f>
        <v>3</v>
      </c>
      <c r="AD32" s="75" t="s">
        <v>27</v>
      </c>
      <c r="AE32" s="76">
        <f>IF($H32-$J32&lt;0,1,0)+IF($L32-$N32&lt;0,1,0)+IF($P32-$R32&lt;0,1,0)+IF($T32-$V32&lt;0,1,0)+IF($X32-$Z32&lt;0,1,0)</f>
        <v>0</v>
      </c>
      <c r="AF32" s="77"/>
      <c r="AG32" s="78">
        <f>IF($AC32-$AE32&gt;0,1,0)</f>
        <v>1</v>
      </c>
      <c r="AH32" s="67" t="s">
        <v>27</v>
      </c>
      <c r="AI32" s="79">
        <f>IF($AC32-$AE32&lt;0,1,0)</f>
        <v>0</v>
      </c>
      <c r="AJ32" s="80"/>
      <c r="AK32" s="80"/>
      <c r="AL32" s="80"/>
      <c r="AN32" s="7"/>
      <c r="AO32" s="18"/>
    </row>
    <row r="33" spans="1:41" ht="14.25" customHeight="1" outlineLevel="1">
      <c r="A33" s="15"/>
      <c r="E33" s="80"/>
      <c r="F33" s="80"/>
      <c r="G33" s="80"/>
      <c r="H33" s="82"/>
      <c r="I33" s="83"/>
      <c r="J33" s="84"/>
      <c r="K33" s="72"/>
      <c r="L33" s="82"/>
      <c r="M33" s="83"/>
      <c r="N33" s="84"/>
      <c r="O33" s="72"/>
      <c r="P33" s="82"/>
      <c r="Q33" s="83"/>
      <c r="R33" s="84"/>
      <c r="S33" s="73"/>
      <c r="T33" s="82"/>
      <c r="U33" s="83"/>
      <c r="V33" s="84"/>
      <c r="W33" s="73"/>
      <c r="X33" s="82"/>
      <c r="Y33" s="83"/>
      <c r="Z33" s="84"/>
      <c r="AA33" s="72"/>
      <c r="AB33" s="72"/>
      <c r="AC33" s="74"/>
      <c r="AD33" s="75"/>
      <c r="AE33" s="76"/>
      <c r="AF33" s="77"/>
      <c r="AG33" s="78"/>
      <c r="AH33" s="68"/>
      <c r="AI33" s="79"/>
      <c r="AJ33" s="80"/>
      <c r="AK33" s="80"/>
      <c r="AL33" s="80"/>
      <c r="AO33" s="18"/>
    </row>
    <row r="34" spans="1:41" ht="14.25" customHeight="1" outlineLevel="1">
      <c r="A34" s="15" t="s">
        <v>20</v>
      </c>
      <c r="C34" s="1" t="str">
        <f>CONCATENATE(E10,"  -  ",E11)</f>
        <v>Henrika Punnonen, KuPTS  -  Joanna Penttilä, TuTo</v>
      </c>
      <c r="E34" s="80"/>
      <c r="F34" s="80"/>
      <c r="G34" s="80"/>
      <c r="H34" s="65">
        <v>11</v>
      </c>
      <c r="I34" s="71" t="s">
        <v>27</v>
      </c>
      <c r="J34" s="66">
        <v>2</v>
      </c>
      <c r="K34" s="72"/>
      <c r="L34" s="65">
        <v>11</v>
      </c>
      <c r="M34" s="71" t="s">
        <v>27</v>
      </c>
      <c r="N34" s="66">
        <v>2</v>
      </c>
      <c r="O34" s="72"/>
      <c r="P34" s="65">
        <v>11</v>
      </c>
      <c r="Q34" s="71" t="s">
        <v>27</v>
      </c>
      <c r="R34" s="66">
        <v>3</v>
      </c>
      <c r="S34" s="73"/>
      <c r="T34" s="65"/>
      <c r="U34" s="71" t="s">
        <v>27</v>
      </c>
      <c r="V34" s="66"/>
      <c r="W34" s="73"/>
      <c r="X34" s="65"/>
      <c r="Y34" s="71" t="s">
        <v>27</v>
      </c>
      <c r="Z34" s="66"/>
      <c r="AA34" s="72"/>
      <c r="AB34" s="72"/>
      <c r="AC34" s="74">
        <f>IF($H34-$J34&gt;0,1,0)+IF($L34-$N34&gt;0,1,0)+IF($P34-$R34&gt;0,1,0)+IF($T34-$V34&gt;0,1,0)+IF($X34-$Z34&gt;0,1,0)</f>
        <v>3</v>
      </c>
      <c r="AD34" s="75" t="s">
        <v>27</v>
      </c>
      <c r="AE34" s="76">
        <f>IF($H34-$J34&lt;0,1,0)+IF($L34-$N34&lt;0,1,0)+IF($P34-$R34&lt;0,1,0)+IF($T34-$V34&lt;0,1,0)+IF($X34-$Z34&lt;0,1,0)</f>
        <v>0</v>
      </c>
      <c r="AF34" s="77"/>
      <c r="AG34" s="78">
        <f>IF($AC34-$AE34&gt;0,1,0)</f>
        <v>1</v>
      </c>
      <c r="AH34" s="67" t="s">
        <v>27</v>
      </c>
      <c r="AI34" s="79">
        <f>IF($AC34-$AE34&lt;0,1,0)</f>
        <v>0</v>
      </c>
      <c r="AJ34" s="80"/>
      <c r="AK34" s="80"/>
      <c r="AL34" s="80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Paju Eriksson, MBF  -  Heidi Maiberg, Nomme SK</v>
      </c>
      <c r="E35" s="80"/>
      <c r="F35" s="80"/>
      <c r="G35" s="80"/>
      <c r="H35" s="65">
        <v>2</v>
      </c>
      <c r="I35" s="71" t="s">
        <v>27</v>
      </c>
      <c r="J35" s="66">
        <v>11</v>
      </c>
      <c r="K35" s="72"/>
      <c r="L35" s="65">
        <v>1</v>
      </c>
      <c r="M35" s="71" t="s">
        <v>27</v>
      </c>
      <c r="N35" s="66">
        <v>11</v>
      </c>
      <c r="O35" s="72"/>
      <c r="P35" s="65">
        <v>1</v>
      </c>
      <c r="Q35" s="71" t="s">
        <v>27</v>
      </c>
      <c r="R35" s="66">
        <v>11</v>
      </c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0</v>
      </c>
      <c r="AD35" s="75" t="s">
        <v>27</v>
      </c>
      <c r="AE35" s="76">
        <f>IF($H35-$J35&lt;0,1,0)+IF($L35-$N35&lt;0,1,0)+IF($P35-$R35&lt;0,1,0)+IF($T35-$V35&lt;0,1,0)+IF($X35-$Z35&lt;0,1,0)</f>
        <v>3</v>
      </c>
      <c r="AF35" s="77"/>
      <c r="AG35" s="78">
        <f>IF($AC35-$AE35&gt;0,1,0)</f>
        <v>0</v>
      </c>
      <c r="AH35" s="67" t="s">
        <v>27</v>
      </c>
      <c r="AI35" s="79">
        <f>IF($AC35-$AE35&lt;0,1,0)</f>
        <v>1</v>
      </c>
      <c r="AJ35" s="80"/>
      <c r="AK35" s="80"/>
      <c r="AL35" s="80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Johanna Christjanson, Nomme SK  -  </v>
      </c>
      <c r="E36" s="80"/>
      <c r="F36" s="80"/>
      <c r="G36" s="80"/>
      <c r="H36" s="65"/>
      <c r="I36" s="71" t="s">
        <v>27</v>
      </c>
      <c r="J36" s="66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85">
        <f>IF($H36-$J36&gt;0,1,0)+IF($L36-$N36&gt;0,1,0)+IF($P36-$R36&gt;0,1,0)+IF($T36-$V36&gt;0,1,0)+IF($X36-$Z36&gt;0,1,0)</f>
        <v>0</v>
      </c>
      <c r="AD36" s="86" t="s">
        <v>27</v>
      </c>
      <c r="AE36" s="87">
        <f>IF($H36-$J36&lt;0,1,0)+IF($L36-$N36&lt;0,1,0)+IF($P36-$R36&lt;0,1,0)+IF($T36-$V36&lt;0,1,0)+IF($X36-$Z36&lt;0,1,0)</f>
        <v>0</v>
      </c>
      <c r="AF36" s="77"/>
      <c r="AG36" s="88">
        <f>IF($AC36-$AE36&gt;0,1,0)</f>
        <v>0</v>
      </c>
      <c r="AH36" s="69" t="s">
        <v>27</v>
      </c>
      <c r="AI36" s="89">
        <f>IF($AC36-$AE36&lt;0,1,0)</f>
        <v>0</v>
      </c>
      <c r="AJ36" s="80"/>
      <c r="AK36" s="80"/>
      <c r="AL36" s="80"/>
      <c r="AN36" s="7"/>
      <c r="AO36" s="18"/>
    </row>
    <row r="37" spans="1:38" ht="14.25" customHeight="1" outlineLevel="1">
      <c r="A37" s="15"/>
      <c r="E37" s="80"/>
      <c r="F37" s="80"/>
      <c r="G37" s="8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92"/>
      <c r="S37" s="92"/>
      <c r="T37" s="92"/>
      <c r="U37" s="92"/>
      <c r="V37" s="80"/>
      <c r="W37" s="80"/>
      <c r="X37" s="80"/>
      <c r="Y37" s="80"/>
      <c r="Z37" s="80"/>
      <c r="AA37" s="80"/>
      <c r="AB37" s="80"/>
      <c r="AC37" s="80"/>
      <c r="AD37" s="90"/>
      <c r="AE37" s="90"/>
      <c r="AF37" s="90"/>
      <c r="AG37" s="90"/>
      <c r="AH37" s="80"/>
      <c r="AI37" s="80"/>
      <c r="AJ37" s="80"/>
      <c r="AK37" s="80"/>
      <c r="AL37" s="80"/>
    </row>
    <row r="38" spans="5:38" ht="14.25" customHeight="1"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5:38" ht="14.25" customHeight="1"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92"/>
      <c r="W39" s="92"/>
      <c r="X39" s="92"/>
      <c r="Y39" s="92"/>
      <c r="Z39" s="92"/>
      <c r="AA39" s="92"/>
      <c r="AB39" s="92"/>
      <c r="AC39" s="92"/>
      <c r="AD39" s="92"/>
      <c r="AE39" s="80"/>
      <c r="AF39" s="80"/>
      <c r="AG39" s="80"/>
      <c r="AH39" s="80"/>
      <c r="AI39" s="80"/>
      <c r="AJ39" s="80"/>
      <c r="AK39" s="80"/>
      <c r="AL39" s="80"/>
    </row>
    <row r="40" spans="5:38" ht="14.2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92"/>
      <c r="W40" s="92"/>
      <c r="X40" s="92"/>
      <c r="Y40" s="92"/>
      <c r="Z40" s="92"/>
      <c r="AA40" s="92"/>
      <c r="AB40" s="92"/>
      <c r="AC40" s="92"/>
      <c r="AD40" s="92"/>
      <c r="AE40" s="80"/>
      <c r="AF40" s="80"/>
      <c r="AG40" s="80"/>
      <c r="AH40" s="80"/>
      <c r="AI40" s="80"/>
      <c r="AJ40" s="80"/>
      <c r="AK40" s="80"/>
      <c r="AL40" s="80"/>
    </row>
    <row r="41" spans="5:38" ht="14.25" customHeight="1"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92"/>
      <c r="W41" s="92"/>
      <c r="X41" s="92"/>
      <c r="Y41" s="92"/>
      <c r="Z41" s="92"/>
      <c r="AA41" s="92"/>
      <c r="AB41" s="92"/>
      <c r="AC41" s="92"/>
      <c r="AD41" s="92"/>
      <c r="AE41" s="80"/>
      <c r="AF41" s="80"/>
      <c r="AG41" s="80"/>
      <c r="AH41" s="80"/>
      <c r="AI41" s="80"/>
      <c r="AJ41" s="80"/>
      <c r="AK41" s="80"/>
      <c r="AL41" s="80"/>
    </row>
    <row r="42" spans="5:38" ht="14.25" customHeight="1"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92"/>
      <c r="W42" s="92"/>
      <c r="X42" s="92"/>
      <c r="Y42" s="92"/>
      <c r="Z42" s="92"/>
      <c r="AA42" s="92"/>
      <c r="AB42" s="92"/>
      <c r="AC42" s="92"/>
      <c r="AD42" s="92"/>
      <c r="AE42" s="80"/>
      <c r="AF42" s="80"/>
      <c r="AG42" s="80"/>
      <c r="AH42" s="80"/>
      <c r="AI42" s="80"/>
      <c r="AJ42" s="80"/>
      <c r="AK42" s="80"/>
      <c r="AL42" s="80"/>
    </row>
    <row r="43" spans="5:38" ht="14.25" customHeight="1"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92"/>
      <c r="W43" s="92"/>
      <c r="X43" s="92"/>
      <c r="Y43" s="92"/>
      <c r="Z43" s="92"/>
      <c r="AA43" s="92"/>
      <c r="AB43" s="92"/>
      <c r="AC43" s="92"/>
      <c r="AD43" s="92"/>
      <c r="AE43" s="80"/>
      <c r="AF43" s="80"/>
      <c r="AG43" s="80"/>
      <c r="AH43" s="80"/>
      <c r="AI43" s="80"/>
      <c r="AJ43" s="80"/>
      <c r="AK43" s="80"/>
      <c r="AL43" s="80"/>
    </row>
    <row r="44" spans="5:38" ht="14.25" customHeight="1"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  <row r="45" spans="5:38" ht="14.25" customHeight="1"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</row>
  </sheetData>
  <mergeCells count="42">
    <mergeCell ref="U14:Y14"/>
    <mergeCell ref="U15:Y15"/>
    <mergeCell ref="P13:T13"/>
    <mergeCell ref="P12:T12"/>
    <mergeCell ref="U12:Y12"/>
    <mergeCell ref="U13:Y13"/>
    <mergeCell ref="U9:Y9"/>
    <mergeCell ref="U10:Y10"/>
    <mergeCell ref="U11:Y11"/>
    <mergeCell ref="P11:T11"/>
    <mergeCell ref="P10:T10"/>
    <mergeCell ref="P9:T9"/>
    <mergeCell ref="K13:O13"/>
    <mergeCell ref="F14:J14"/>
    <mergeCell ref="F15:J15"/>
    <mergeCell ref="F9:J9"/>
    <mergeCell ref="K9:O9"/>
    <mergeCell ref="K10:O10"/>
    <mergeCell ref="K11:O11"/>
    <mergeCell ref="K14:O14"/>
    <mergeCell ref="K15:O15"/>
    <mergeCell ref="Z9:AD9"/>
    <mergeCell ref="Z10:AD10"/>
    <mergeCell ref="Z11:AD11"/>
    <mergeCell ref="Z12:AD12"/>
    <mergeCell ref="Z13:AD13"/>
    <mergeCell ref="Z14:AD14"/>
    <mergeCell ref="Z15:AD15"/>
    <mergeCell ref="F10:J10"/>
    <mergeCell ref="P15:T15"/>
    <mergeCell ref="P14:T14"/>
    <mergeCell ref="F11:J11"/>
    <mergeCell ref="F12:J12"/>
    <mergeCell ref="F13:J13"/>
    <mergeCell ref="K12:O12"/>
    <mergeCell ref="AE13:AI13"/>
    <mergeCell ref="AE14:AI14"/>
    <mergeCell ref="AE15:AI15"/>
    <mergeCell ref="AE9:AI9"/>
    <mergeCell ref="AE10:AI10"/>
    <mergeCell ref="AE11:AI11"/>
    <mergeCell ref="AE12:AI12"/>
  </mergeCells>
  <printOptions horizontalCentered="1"/>
  <pageMargins left="0.55" right="0.31" top="0.63" bottom="0.65" header="0.5118110236220472" footer="0.5118110236220472"/>
  <pageSetup fitToHeight="1" fitToWidth="1" horizontalDpi="300" verticalDpi="300" orientation="landscape" paperSize="9" scale="80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O45"/>
  <sheetViews>
    <sheetView showGridLines="0" zoomScale="75" zoomScaleNormal="75" workbookViewId="0" topLeftCell="B1">
      <selection activeCell="C5" sqref="C5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143</v>
      </c>
      <c r="AE1" s="19" t="s">
        <v>28</v>
      </c>
      <c r="AF1" s="19"/>
      <c r="AG1" s="19"/>
      <c r="AH1" s="19"/>
      <c r="AI1" s="19"/>
    </row>
    <row r="2" spans="3:38" ht="18">
      <c r="C2" s="10" t="s">
        <v>26</v>
      </c>
      <c r="AE2" s="1" t="s">
        <v>3</v>
      </c>
      <c r="AJ2" s="28" t="s">
        <v>4</v>
      </c>
      <c r="AK2" s="28" t="s">
        <v>5</v>
      </c>
      <c r="AL2" s="28" t="s">
        <v>6</v>
      </c>
    </row>
    <row r="3" spans="3:38" ht="15" customHeight="1">
      <c r="C3" s="9"/>
      <c r="AE3" s="1" t="s">
        <v>7</v>
      </c>
      <c r="AJ3" s="28" t="s">
        <v>8</v>
      </c>
      <c r="AK3" s="28" t="s">
        <v>9</v>
      </c>
      <c r="AL3" s="28" t="s">
        <v>10</v>
      </c>
    </row>
    <row r="4" spans="3:38" ht="15" customHeight="1">
      <c r="C4" s="9" t="s">
        <v>397</v>
      </c>
      <c r="AE4" s="1" t="s">
        <v>11</v>
      </c>
      <c r="AJ4" s="28" t="s">
        <v>12</v>
      </c>
      <c r="AK4" s="28" t="s">
        <v>13</v>
      </c>
      <c r="AL4" s="28" t="s">
        <v>14</v>
      </c>
    </row>
    <row r="5" spans="3:38" ht="15" customHeight="1">
      <c r="C5" s="9"/>
      <c r="AE5" s="1" t="s">
        <v>15</v>
      </c>
      <c r="AJ5" s="28" t="s">
        <v>16</v>
      </c>
      <c r="AK5" s="28" t="s">
        <v>17</v>
      </c>
      <c r="AL5" s="28" t="s">
        <v>18</v>
      </c>
    </row>
    <row r="6" spans="3:38" ht="15" customHeight="1">
      <c r="C6" s="9"/>
      <c r="AE6" s="1" t="s">
        <v>19</v>
      </c>
      <c r="AJ6" s="28" t="s">
        <v>20</v>
      </c>
      <c r="AK6" s="28" t="s">
        <v>21</v>
      </c>
      <c r="AL6" s="28" t="s">
        <v>22</v>
      </c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8" ht="14.25" customHeight="1">
      <c r="C9" s="12"/>
      <c r="D9" s="13"/>
      <c r="E9" s="14"/>
      <c r="F9" s="173">
        <v>1</v>
      </c>
      <c r="G9" s="182"/>
      <c r="H9" s="182"/>
      <c r="I9" s="182"/>
      <c r="J9" s="183"/>
      <c r="K9" s="173">
        <v>2</v>
      </c>
      <c r="L9" s="174"/>
      <c r="M9" s="174"/>
      <c r="N9" s="174"/>
      <c r="O9" s="175"/>
      <c r="P9" s="173">
        <v>3</v>
      </c>
      <c r="Q9" s="174"/>
      <c r="R9" s="174"/>
      <c r="S9" s="174"/>
      <c r="T9" s="175"/>
      <c r="U9" s="173">
        <v>4</v>
      </c>
      <c r="V9" s="174"/>
      <c r="W9" s="174"/>
      <c r="X9" s="174"/>
      <c r="Y9" s="175"/>
      <c r="Z9" s="173">
        <v>5</v>
      </c>
      <c r="AA9" s="174"/>
      <c r="AB9" s="174"/>
      <c r="AC9" s="174"/>
      <c r="AD9" s="175"/>
      <c r="AE9" s="173">
        <v>6</v>
      </c>
      <c r="AF9" s="174"/>
      <c r="AG9" s="174"/>
      <c r="AH9" s="174"/>
      <c r="AI9" s="175"/>
      <c r="AJ9" s="29" t="s">
        <v>0</v>
      </c>
      <c r="AK9" s="29" t="s">
        <v>1</v>
      </c>
      <c r="AL9" s="29" t="s">
        <v>2</v>
      </c>
    </row>
    <row r="10" spans="2:38" ht="14.25" customHeight="1">
      <c r="B10" s="20">
        <v>57</v>
      </c>
      <c r="C10" s="30">
        <v>1</v>
      </c>
      <c r="D10" s="36">
        <v>7</v>
      </c>
      <c r="E10" s="14" t="str">
        <f>IF(B10=0,"",INDEX(Nimet!$A$2:$D$251,B10,4))</f>
        <v>Milla-Mari Vastavuo, MBF</v>
      </c>
      <c r="F10" s="179"/>
      <c r="G10" s="180"/>
      <c r="H10" s="180"/>
      <c r="I10" s="180"/>
      <c r="J10" s="181"/>
      <c r="K10" s="176" t="str">
        <f>CONCATENATE(AC34,"-",AE34)</f>
        <v>3-1</v>
      </c>
      <c r="L10" s="177"/>
      <c r="M10" s="177"/>
      <c r="N10" s="177"/>
      <c r="O10" s="178"/>
      <c r="P10" s="176" t="str">
        <f>CONCATENATE(AC26,"-",AE26)</f>
        <v>3-0</v>
      </c>
      <c r="Q10" s="177"/>
      <c r="R10" s="177"/>
      <c r="S10" s="177"/>
      <c r="T10" s="178"/>
      <c r="U10" s="176" t="str">
        <f>CONCATENATE(AC22,"-",AE22)</f>
        <v>3-0</v>
      </c>
      <c r="V10" s="177"/>
      <c r="W10" s="177"/>
      <c r="X10" s="177"/>
      <c r="Y10" s="178"/>
      <c r="Z10" s="176" t="str">
        <f>CONCATENATE(AC18,"-",AE18)</f>
        <v>3-1</v>
      </c>
      <c r="AA10" s="177"/>
      <c r="AB10" s="177"/>
      <c r="AC10" s="177"/>
      <c r="AD10" s="178"/>
      <c r="AE10" s="176" t="str">
        <f>CONCATENATE(AC30,"-",AE30)</f>
        <v>0-0</v>
      </c>
      <c r="AF10" s="177"/>
      <c r="AG10" s="177"/>
      <c r="AH10" s="177"/>
      <c r="AI10" s="178"/>
      <c r="AJ10" s="29" t="str">
        <f>CONCATENATE(AG18+AG22+AG26+AG30+AG34,"-",AI18+AI22+AI26+AI30+AI34)</f>
        <v>4-0</v>
      </c>
      <c r="AK10" s="29" t="str">
        <f>CONCATENATE(AC18+AC22+AC26+AC30+AC34,"-",AE18+AE22+AE26+AE30+AE34)</f>
        <v>12-2</v>
      </c>
      <c r="AL10" s="70">
        <v>1</v>
      </c>
    </row>
    <row r="11" spans="2:38" ht="14.25" customHeight="1">
      <c r="B11" s="20">
        <v>63</v>
      </c>
      <c r="C11" s="30">
        <v>2</v>
      </c>
      <c r="D11" s="36">
        <v>8</v>
      </c>
      <c r="E11" s="14" t="str">
        <f>IF(B11=0,"",INDEX(Nimet!$A$2:$D$251,B11,4))</f>
        <v>Pinja Eriksson, MBF</v>
      </c>
      <c r="F11" s="176" t="str">
        <f>CONCATENATE(AE34,"-",AC34)</f>
        <v>1-3</v>
      </c>
      <c r="G11" s="177"/>
      <c r="H11" s="177"/>
      <c r="I11" s="177"/>
      <c r="J11" s="178"/>
      <c r="K11" s="179"/>
      <c r="L11" s="180"/>
      <c r="M11" s="180"/>
      <c r="N11" s="180"/>
      <c r="O11" s="181"/>
      <c r="P11" s="176" t="str">
        <f>CONCATENATE(AC31,"-",AE31)</f>
        <v>3-2</v>
      </c>
      <c r="Q11" s="177"/>
      <c r="R11" s="177"/>
      <c r="S11" s="177"/>
      <c r="T11" s="178"/>
      <c r="U11" s="176" t="str">
        <f>CONCATENATE(AC19,"-",AE19)</f>
        <v>3-0</v>
      </c>
      <c r="V11" s="177"/>
      <c r="W11" s="177"/>
      <c r="X11" s="177"/>
      <c r="Y11" s="178"/>
      <c r="Z11" s="176" t="str">
        <f>CONCATENATE(AC27,"-",AE27)</f>
        <v>3-0</v>
      </c>
      <c r="AA11" s="177"/>
      <c r="AB11" s="177"/>
      <c r="AC11" s="177"/>
      <c r="AD11" s="178"/>
      <c r="AE11" s="176" t="str">
        <f>CONCATENATE(AC23,"-",AE23)</f>
        <v>0-0</v>
      </c>
      <c r="AF11" s="182"/>
      <c r="AG11" s="182"/>
      <c r="AH11" s="182"/>
      <c r="AI11" s="183"/>
      <c r="AJ11" s="11" t="str">
        <f>CONCATENATE(AG19+AG23+AG27+AG31+AI34,"-",AI19+AI23+AI27+AI31+AG34)</f>
        <v>3-1</v>
      </c>
      <c r="AK11" s="29" t="str">
        <f>CONCATENATE(AC19+AC23+AC27+AC31+AE34,"-",AE19+AE23+AE27+AE31+AC34)</f>
        <v>10-5</v>
      </c>
      <c r="AL11" s="70">
        <v>2</v>
      </c>
    </row>
    <row r="12" spans="2:38" ht="14.25" customHeight="1">
      <c r="B12" s="20">
        <v>79</v>
      </c>
      <c r="C12" s="30">
        <v>3</v>
      </c>
      <c r="D12" s="36">
        <v>18</v>
      </c>
      <c r="E12" s="14" t="str">
        <f>IF(B12=0,"",INDEX(Nimet!$A$2:$D$251,B12,4))</f>
        <v>Janette Penttilä, TuTo</v>
      </c>
      <c r="F12" s="176" t="str">
        <f>CONCATENATE(AE26,"-",AC26)</f>
        <v>0-3</v>
      </c>
      <c r="G12" s="177"/>
      <c r="H12" s="177"/>
      <c r="I12" s="177"/>
      <c r="J12" s="178"/>
      <c r="K12" s="176" t="str">
        <f>CONCATENATE(AE31,"-",AC31)</f>
        <v>2-3</v>
      </c>
      <c r="L12" s="177"/>
      <c r="M12" s="177"/>
      <c r="N12" s="177"/>
      <c r="O12" s="178"/>
      <c r="P12" s="179"/>
      <c r="Q12" s="180"/>
      <c r="R12" s="180"/>
      <c r="S12" s="180"/>
      <c r="T12" s="181"/>
      <c r="U12" s="176" t="str">
        <f>CONCATENATE(AC35,"-",AE35)</f>
        <v>3-0</v>
      </c>
      <c r="V12" s="177"/>
      <c r="W12" s="177"/>
      <c r="X12" s="177"/>
      <c r="Y12" s="178"/>
      <c r="Z12" s="176" t="str">
        <f>CONCATENATE(AC24,"-",AE24)</f>
        <v>1-3</v>
      </c>
      <c r="AA12" s="177"/>
      <c r="AB12" s="177"/>
      <c r="AC12" s="177"/>
      <c r="AD12" s="178"/>
      <c r="AE12" s="176" t="str">
        <f>CONCATENATE(AC20,"-",AE20)</f>
        <v>0-0</v>
      </c>
      <c r="AF12" s="177"/>
      <c r="AG12" s="177"/>
      <c r="AH12" s="177"/>
      <c r="AI12" s="178"/>
      <c r="AJ12" s="29" t="str">
        <f>CONCATENATE(AG20+AG24+AI26+AI31+AG35,"-",AI20+AI24+AG26+AG31+AI35)</f>
        <v>1-3</v>
      </c>
      <c r="AK12" s="29" t="str">
        <f>CONCATENATE(AC20+AC24+AE26+AE31+AC35,"-",AE20+AE24+AC26+AC31+AE35)</f>
        <v>6-9</v>
      </c>
      <c r="AL12" s="70">
        <v>4</v>
      </c>
    </row>
    <row r="13" spans="2:38" ht="14.25" customHeight="1">
      <c r="B13" s="20">
        <v>86</v>
      </c>
      <c r="C13" s="30">
        <v>4</v>
      </c>
      <c r="D13" s="36"/>
      <c r="E13" s="14" t="str">
        <f>IF(B13=0,"",INDEX(Nimet!$A$2:$D$251,B13,4))</f>
        <v>Victoria Sitnik, Nomme SK</v>
      </c>
      <c r="F13" s="176" t="str">
        <f>CONCATENATE(AE22,"-",AC22)</f>
        <v>0-3</v>
      </c>
      <c r="G13" s="177"/>
      <c r="H13" s="177"/>
      <c r="I13" s="177"/>
      <c r="J13" s="178"/>
      <c r="K13" s="176" t="str">
        <f>CONCATENATE(AE19,"-",AC19)</f>
        <v>0-3</v>
      </c>
      <c r="L13" s="177"/>
      <c r="M13" s="177"/>
      <c r="N13" s="177"/>
      <c r="O13" s="178"/>
      <c r="P13" s="176" t="str">
        <f>CONCATENATE(AE35,"-",AC35)</f>
        <v>0-3</v>
      </c>
      <c r="Q13" s="177"/>
      <c r="R13" s="177"/>
      <c r="S13" s="177"/>
      <c r="T13" s="178"/>
      <c r="U13" s="179"/>
      <c r="V13" s="180"/>
      <c r="W13" s="180"/>
      <c r="X13" s="180"/>
      <c r="Y13" s="181"/>
      <c r="Z13" s="176" t="str">
        <f>CONCATENATE(AC32,"-",AE32)</f>
        <v>0-3</v>
      </c>
      <c r="AA13" s="177"/>
      <c r="AB13" s="177"/>
      <c r="AC13" s="177"/>
      <c r="AD13" s="178"/>
      <c r="AE13" s="176" t="str">
        <f>CONCATENATE(AC28,"-",AE28)</f>
        <v>0-0</v>
      </c>
      <c r="AF13" s="177"/>
      <c r="AG13" s="177"/>
      <c r="AH13" s="177"/>
      <c r="AI13" s="178"/>
      <c r="AJ13" s="29" t="str">
        <f>CONCATENATE(AI19+AI22+AG28+AG32+AI35,"-",AG19+AG22+AI28+AI32+AG35)</f>
        <v>0-4</v>
      </c>
      <c r="AK13" s="29" t="str">
        <f>CONCATENATE(AE19+AE22+AC28+AC32+AE35,"-",AC19+AC22+AE28+AE32+AC35)</f>
        <v>0-12</v>
      </c>
      <c r="AL13" s="70">
        <v>5</v>
      </c>
    </row>
    <row r="14" spans="2:38" ht="14.25" customHeight="1">
      <c r="B14" s="20">
        <v>85</v>
      </c>
      <c r="C14" s="30">
        <v>5</v>
      </c>
      <c r="D14" s="36"/>
      <c r="E14" s="14" t="str">
        <f>IF(B14=0,"",INDEX(Nimet!$A$2:$D$251,B14,4))</f>
        <v>Cathy-Liis Suurkivi, Nomme SK</v>
      </c>
      <c r="F14" s="176" t="str">
        <f>CONCATENATE(AE18,"-",AC18)</f>
        <v>1-3</v>
      </c>
      <c r="G14" s="177"/>
      <c r="H14" s="177"/>
      <c r="I14" s="177"/>
      <c r="J14" s="178"/>
      <c r="K14" s="176" t="str">
        <f>CONCATENATE(AE27,"-",AC27)</f>
        <v>0-3</v>
      </c>
      <c r="L14" s="177"/>
      <c r="M14" s="177"/>
      <c r="N14" s="177"/>
      <c r="O14" s="178"/>
      <c r="P14" s="176" t="str">
        <f>CONCATENATE(AE24,"-",AC24)</f>
        <v>3-1</v>
      </c>
      <c r="Q14" s="177"/>
      <c r="R14" s="177"/>
      <c r="S14" s="177"/>
      <c r="T14" s="178"/>
      <c r="U14" s="176" t="str">
        <f>CONCATENATE(AE32,"-",AC32)</f>
        <v>3-0</v>
      </c>
      <c r="V14" s="177"/>
      <c r="W14" s="177"/>
      <c r="X14" s="177"/>
      <c r="Y14" s="178"/>
      <c r="Z14" s="179"/>
      <c r="AA14" s="180"/>
      <c r="AB14" s="180"/>
      <c r="AC14" s="180"/>
      <c r="AD14" s="181"/>
      <c r="AE14" s="176" t="str">
        <f>CONCATENATE(AC36,"-",AE36)</f>
        <v>0-0</v>
      </c>
      <c r="AF14" s="177"/>
      <c r="AG14" s="177"/>
      <c r="AH14" s="177"/>
      <c r="AI14" s="178"/>
      <c r="AJ14" s="29" t="str">
        <f>CONCATENATE(AI18+AI24+AI27+AI32+AG36,"-",AG18+AG24+AG27+AG32+AI36)</f>
        <v>2-2</v>
      </c>
      <c r="AK14" s="29" t="str">
        <f>CONCATENATE(AE18+AE24+AE27+AE32+AC36,"-",AC18+AC24+AC27+AC32+AE36)</f>
        <v>7-7</v>
      </c>
      <c r="AL14" s="70">
        <v>3</v>
      </c>
    </row>
    <row r="15" spans="2:38" ht="14.25" customHeight="1">
      <c r="B15" s="20"/>
      <c r="C15" s="30">
        <v>6</v>
      </c>
      <c r="D15" s="36"/>
      <c r="E15" s="14">
        <f>IF(B15=0,"",INDEX(Nimet!$A$2:$D$251,B15,4))</f>
      </c>
      <c r="F15" s="176" t="str">
        <f>CONCATENATE(AE30,"-",AC30)</f>
        <v>0-0</v>
      </c>
      <c r="G15" s="177"/>
      <c r="H15" s="177"/>
      <c r="I15" s="177"/>
      <c r="J15" s="178"/>
      <c r="K15" s="176" t="str">
        <f>CONCATENATE(AE23,"-",AC23)</f>
        <v>0-0</v>
      </c>
      <c r="L15" s="177"/>
      <c r="M15" s="177"/>
      <c r="N15" s="177"/>
      <c r="O15" s="178"/>
      <c r="P15" s="176" t="str">
        <f>CONCATENATE(AE20,"-",AC20)</f>
        <v>0-0</v>
      </c>
      <c r="Q15" s="177"/>
      <c r="R15" s="177"/>
      <c r="S15" s="177"/>
      <c r="T15" s="178"/>
      <c r="U15" s="176" t="str">
        <f>CONCATENATE(AE28,"-",AC28)</f>
        <v>0-0</v>
      </c>
      <c r="V15" s="177"/>
      <c r="W15" s="177"/>
      <c r="X15" s="177"/>
      <c r="Y15" s="178"/>
      <c r="Z15" s="176" t="str">
        <f>CONCATENATE(AE36,"-",AC36)</f>
        <v>0-0</v>
      </c>
      <c r="AA15" s="177"/>
      <c r="AB15" s="177"/>
      <c r="AC15" s="177"/>
      <c r="AD15" s="178"/>
      <c r="AE15" s="179"/>
      <c r="AF15" s="180"/>
      <c r="AG15" s="180"/>
      <c r="AH15" s="180"/>
      <c r="AI15" s="181"/>
      <c r="AJ15" s="29" t="str">
        <f>CONCATENATE(AI20+AI23+AI28+AI30+AI36,"-",AG20+AG23+AG28+AG30+AG36)</f>
        <v>0-0</v>
      </c>
      <c r="AK15" s="29" t="str">
        <f>CONCATENATE(AE20+AE23+AE28+AE30+AE36,"-",AC20+AC23+AC28+AC30+AC36)</f>
        <v>0-0</v>
      </c>
      <c r="AL15" s="70"/>
    </row>
    <row r="16" spans="2:39" ht="14.25" customHeight="1">
      <c r="B16" s="16"/>
      <c r="C16" s="3"/>
      <c r="D16" s="3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1"/>
      <c r="AK16" s="97"/>
      <c r="AL16" s="97"/>
      <c r="AM16" s="6"/>
    </row>
    <row r="17" spans="3:38" ht="14.25" customHeight="1" outlineLevel="1">
      <c r="C17" s="19" t="s">
        <v>28</v>
      </c>
      <c r="E17" s="80"/>
      <c r="F17" s="80"/>
      <c r="G17" s="80"/>
      <c r="H17" s="98"/>
      <c r="I17" s="99">
        <v>1</v>
      </c>
      <c r="J17" s="100"/>
      <c r="K17" s="101"/>
      <c r="L17" s="102"/>
      <c r="M17" s="103">
        <v>2</v>
      </c>
      <c r="N17" s="104"/>
      <c r="O17" s="101"/>
      <c r="P17" s="102"/>
      <c r="Q17" s="103">
        <v>3</v>
      </c>
      <c r="R17" s="105"/>
      <c r="S17" s="80"/>
      <c r="T17" s="106"/>
      <c r="U17" s="107">
        <v>4</v>
      </c>
      <c r="V17" s="105"/>
      <c r="W17" s="80"/>
      <c r="X17" s="106"/>
      <c r="Y17" s="107">
        <v>5</v>
      </c>
      <c r="Z17" s="105"/>
      <c r="AA17" s="96"/>
      <c r="AB17" s="96"/>
      <c r="AC17" s="106"/>
      <c r="AD17" s="108" t="s">
        <v>34</v>
      </c>
      <c r="AE17" s="105"/>
      <c r="AF17" s="101"/>
      <c r="AG17" s="102"/>
      <c r="AH17" s="109" t="s">
        <v>35</v>
      </c>
      <c r="AI17" s="110"/>
      <c r="AJ17" s="80"/>
      <c r="AK17" s="80"/>
      <c r="AL17" s="111"/>
    </row>
    <row r="18" spans="1:41" ht="14.25" customHeight="1" outlineLevel="1">
      <c r="A18" s="15" t="s">
        <v>4</v>
      </c>
      <c r="C18" s="1" t="str">
        <f>CONCATENATE(E10,"  -  ",E14)</f>
        <v>Milla-Mari Vastavuo, MBF  -  Cathy-Liis Suurkivi, Nomme SK</v>
      </c>
      <c r="E18" s="80"/>
      <c r="F18" s="80"/>
      <c r="G18" s="80"/>
      <c r="H18" s="93">
        <v>11</v>
      </c>
      <c r="I18" s="81" t="s">
        <v>27</v>
      </c>
      <c r="J18" s="94">
        <v>7</v>
      </c>
      <c r="K18" s="72"/>
      <c r="L18" s="65">
        <v>10</v>
      </c>
      <c r="M18" s="71" t="s">
        <v>27</v>
      </c>
      <c r="N18" s="66">
        <v>12</v>
      </c>
      <c r="O18" s="72"/>
      <c r="P18" s="65">
        <v>11</v>
      </c>
      <c r="Q18" s="71" t="s">
        <v>27</v>
      </c>
      <c r="R18" s="66">
        <v>5</v>
      </c>
      <c r="S18" s="73"/>
      <c r="T18" s="65">
        <v>11</v>
      </c>
      <c r="U18" s="71" t="s">
        <v>27</v>
      </c>
      <c r="V18" s="66">
        <v>5</v>
      </c>
      <c r="W18" s="73"/>
      <c r="X18" s="65"/>
      <c r="Y18" s="71" t="s">
        <v>27</v>
      </c>
      <c r="Z18" s="66"/>
      <c r="AA18" s="72"/>
      <c r="AB18" s="72"/>
      <c r="AC18" s="74">
        <f>IF($H18-$J18&gt;0,1,0)+IF($L18-$N18&gt;0,1,0)+IF($P18-$R18&gt;0,1,0)+IF($T18-$V18&gt;0,1,0)+IF($X18-$Z18&gt;0,1,0)</f>
        <v>3</v>
      </c>
      <c r="AD18" s="75" t="s">
        <v>27</v>
      </c>
      <c r="AE18" s="76">
        <f>IF($H18-$J18&lt;0,1,0)+IF($L18-$N18&lt;0,1,0)+IF($P18-$R18&lt;0,1,0)+IF($T18-$V18&lt;0,1,0)+IF($X18-$Z18&lt;0,1,0)</f>
        <v>1</v>
      </c>
      <c r="AF18" s="77"/>
      <c r="AG18" s="78">
        <f>IF($AC18-$AE18&gt;0,1,0)</f>
        <v>1</v>
      </c>
      <c r="AH18" s="67" t="s">
        <v>27</v>
      </c>
      <c r="AI18" s="79">
        <f>IF($AC18-$AE18&lt;0,1,0)</f>
        <v>0</v>
      </c>
      <c r="AJ18" s="80"/>
      <c r="AK18" s="80"/>
      <c r="AL18" s="80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Pinja Eriksson, MBF  -  Victoria Sitnik, Nomme SK</v>
      </c>
      <c r="E19" s="80"/>
      <c r="F19" s="80"/>
      <c r="G19" s="80"/>
      <c r="H19" s="93">
        <v>11</v>
      </c>
      <c r="I19" s="81" t="s">
        <v>27</v>
      </c>
      <c r="J19" s="94">
        <v>4</v>
      </c>
      <c r="K19" s="72"/>
      <c r="L19" s="65">
        <v>11</v>
      </c>
      <c r="M19" s="71" t="s">
        <v>27</v>
      </c>
      <c r="N19" s="66">
        <v>4</v>
      </c>
      <c r="O19" s="72"/>
      <c r="P19" s="65">
        <v>11</v>
      </c>
      <c r="Q19" s="71" t="s">
        <v>27</v>
      </c>
      <c r="R19" s="66">
        <v>0</v>
      </c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3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1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Janette Penttilä, TuTo  -  </v>
      </c>
      <c r="E20" s="80"/>
      <c r="F20" s="80"/>
      <c r="G20" s="80"/>
      <c r="H20" s="93"/>
      <c r="I20" s="81" t="s">
        <v>27</v>
      </c>
      <c r="J20" s="94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 outlineLevel="1">
      <c r="A21" s="15"/>
      <c r="E21" s="80"/>
      <c r="F21" s="80"/>
      <c r="G21" s="80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 outlineLevel="1">
      <c r="A22" s="15" t="s">
        <v>8</v>
      </c>
      <c r="C22" s="1" t="str">
        <f>CONCATENATE(E10,"  -  ",E13)</f>
        <v>Milla-Mari Vastavuo, MBF  -  Victoria Sitnik, Nomme SK</v>
      </c>
      <c r="E22" s="80"/>
      <c r="F22" s="80"/>
      <c r="G22" s="80"/>
      <c r="H22" s="65">
        <v>11</v>
      </c>
      <c r="I22" s="71" t="s">
        <v>27</v>
      </c>
      <c r="J22" s="66">
        <v>5</v>
      </c>
      <c r="K22" s="72"/>
      <c r="L22" s="65">
        <v>11</v>
      </c>
      <c r="M22" s="71" t="s">
        <v>27</v>
      </c>
      <c r="N22" s="66">
        <v>1</v>
      </c>
      <c r="O22" s="72"/>
      <c r="P22" s="65">
        <v>11</v>
      </c>
      <c r="Q22" s="71" t="s">
        <v>27</v>
      </c>
      <c r="R22" s="66">
        <v>1</v>
      </c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3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1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Pinja Eriksson, MBF  -  </v>
      </c>
      <c r="E23" s="80"/>
      <c r="F23" s="80"/>
      <c r="G23" s="80"/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74">
        <f>IF($H23-$J23&gt;0,1,0)+IF($L23-$N23&gt;0,1,0)+IF($P23-$R23&gt;0,1,0)+IF($T23-$V23&gt;0,1,0)+IF($X23-$Z23&gt;0,1,0)</f>
        <v>0</v>
      </c>
      <c r="AD23" s="75" t="s">
        <v>27</v>
      </c>
      <c r="AE23" s="76">
        <f>IF($H23-$J23&lt;0,1,0)+IF($L23-$N23&lt;0,1,0)+IF($P23-$R23&lt;0,1,0)+IF($T23-$V23&lt;0,1,0)+IF($X23-$Z23&lt;0,1,0)</f>
        <v>0</v>
      </c>
      <c r="AF23" s="77"/>
      <c r="AG23" s="78">
        <f>IF($AC23-$AE23&gt;0,1,0)</f>
        <v>0</v>
      </c>
      <c r="AH23" s="67" t="s">
        <v>27</v>
      </c>
      <c r="AI23" s="79">
        <f>IF($AC23-$AE23&lt;0,1,0)</f>
        <v>0</v>
      </c>
      <c r="AJ23" s="80"/>
      <c r="AK23" s="80"/>
      <c r="AL23" s="80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Janette Penttilä, TuTo  -  Cathy-Liis Suurkivi, Nomme SK</v>
      </c>
      <c r="E24" s="80"/>
      <c r="F24" s="80"/>
      <c r="G24" s="80"/>
      <c r="H24" s="65">
        <v>11</v>
      </c>
      <c r="I24" s="71" t="s">
        <v>27</v>
      </c>
      <c r="J24" s="66">
        <v>8</v>
      </c>
      <c r="K24" s="72"/>
      <c r="L24" s="65">
        <v>8</v>
      </c>
      <c r="M24" s="71" t="s">
        <v>27</v>
      </c>
      <c r="N24" s="66">
        <v>11</v>
      </c>
      <c r="O24" s="72"/>
      <c r="P24" s="65">
        <v>6</v>
      </c>
      <c r="Q24" s="71" t="s">
        <v>27</v>
      </c>
      <c r="R24" s="66">
        <v>11</v>
      </c>
      <c r="S24" s="73"/>
      <c r="T24" s="65">
        <v>9</v>
      </c>
      <c r="U24" s="71" t="s">
        <v>27</v>
      </c>
      <c r="V24" s="66">
        <v>11</v>
      </c>
      <c r="W24" s="73"/>
      <c r="X24" s="65"/>
      <c r="Y24" s="71" t="s">
        <v>27</v>
      </c>
      <c r="Z24" s="66"/>
      <c r="AA24" s="72"/>
      <c r="AB24" s="72"/>
      <c r="AC24" s="74">
        <f>IF($H24-$J24&gt;0,1,0)+IF($L24-$N24&gt;0,1,0)+IF($P24-$R24&gt;0,1,0)+IF($T24-$V24&gt;0,1,0)+IF($X24-$Z24&gt;0,1,0)</f>
        <v>1</v>
      </c>
      <c r="AD24" s="75" t="s">
        <v>27</v>
      </c>
      <c r="AE24" s="76">
        <f>IF($H24-$J24&lt;0,1,0)+IF($L24-$N24&lt;0,1,0)+IF($P24-$R24&lt;0,1,0)+IF($T24-$V24&lt;0,1,0)+IF($X24-$Z24&lt;0,1,0)</f>
        <v>3</v>
      </c>
      <c r="AF24" s="77"/>
      <c r="AG24" s="78">
        <f>IF($AC24-$AE24&gt;0,1,0)</f>
        <v>0</v>
      </c>
      <c r="AH24" s="67" t="s">
        <v>27</v>
      </c>
      <c r="AI24" s="79">
        <f>IF($AC24-$AE24&lt;0,1,0)</f>
        <v>1</v>
      </c>
      <c r="AJ24" s="80"/>
      <c r="AK24" s="80"/>
      <c r="AL24" s="80"/>
      <c r="AN24" s="7"/>
      <c r="AO24" s="18"/>
    </row>
    <row r="25" spans="1:41" ht="14.25" customHeight="1" outlineLevel="1">
      <c r="A25" s="15"/>
      <c r="E25" s="80"/>
      <c r="F25" s="80"/>
      <c r="G25" s="80"/>
      <c r="H25" s="82"/>
      <c r="I25" s="83"/>
      <c r="J25" s="84"/>
      <c r="K25" s="72"/>
      <c r="L25" s="82"/>
      <c r="M25" s="83"/>
      <c r="N25" s="84"/>
      <c r="O25" s="72"/>
      <c r="P25" s="82"/>
      <c r="Q25" s="83"/>
      <c r="R25" s="84"/>
      <c r="S25" s="73"/>
      <c r="T25" s="82"/>
      <c r="U25" s="83"/>
      <c r="V25" s="84"/>
      <c r="W25" s="73"/>
      <c r="X25" s="82"/>
      <c r="Y25" s="83"/>
      <c r="Z25" s="84"/>
      <c r="AA25" s="72"/>
      <c r="AB25" s="72"/>
      <c r="AC25" s="74"/>
      <c r="AD25" s="75"/>
      <c r="AE25" s="76"/>
      <c r="AF25" s="77"/>
      <c r="AG25" s="78"/>
      <c r="AH25" s="68"/>
      <c r="AI25" s="79"/>
      <c r="AJ25" s="80"/>
      <c r="AK25" s="80"/>
      <c r="AL25" s="80"/>
      <c r="AO25" s="18"/>
    </row>
    <row r="26" spans="1:41" ht="14.25" customHeight="1" outlineLevel="1">
      <c r="A26" s="15" t="s">
        <v>12</v>
      </c>
      <c r="C26" s="1" t="str">
        <f>CONCATENATE(E10,"  -  ",E12)</f>
        <v>Milla-Mari Vastavuo, MBF  -  Janette Penttilä, TuTo</v>
      </c>
      <c r="E26" s="80"/>
      <c r="F26" s="80"/>
      <c r="G26" s="80"/>
      <c r="H26" s="65">
        <v>11</v>
      </c>
      <c r="I26" s="71" t="s">
        <v>27</v>
      </c>
      <c r="J26" s="66">
        <v>6</v>
      </c>
      <c r="K26" s="72"/>
      <c r="L26" s="65">
        <v>12</v>
      </c>
      <c r="M26" s="71" t="s">
        <v>27</v>
      </c>
      <c r="N26" s="66">
        <v>10</v>
      </c>
      <c r="O26" s="72"/>
      <c r="P26" s="65">
        <v>11</v>
      </c>
      <c r="Q26" s="71" t="s">
        <v>27</v>
      </c>
      <c r="R26" s="66">
        <v>7</v>
      </c>
      <c r="S26" s="73"/>
      <c r="T26" s="65"/>
      <c r="U26" s="71" t="s">
        <v>27</v>
      </c>
      <c r="V26" s="66"/>
      <c r="W26" s="73"/>
      <c r="X26" s="65"/>
      <c r="Y26" s="71" t="s">
        <v>27</v>
      </c>
      <c r="Z26" s="66"/>
      <c r="AA26" s="72"/>
      <c r="AB26" s="72"/>
      <c r="AC26" s="74">
        <f>IF($H26-$J26&gt;0,1,0)+IF($L26-$N26&gt;0,1,0)+IF($P26-$R26&gt;0,1,0)+IF($T26-$V26&gt;0,1,0)+IF($X26-$Z26&gt;0,1,0)</f>
        <v>3</v>
      </c>
      <c r="AD26" s="75" t="s">
        <v>27</v>
      </c>
      <c r="AE26" s="76">
        <f>IF($H26-$J26&lt;0,1,0)+IF($L26-$N26&lt;0,1,0)+IF($P26-$R26&lt;0,1,0)+IF($T26-$V26&lt;0,1,0)+IF($X26-$Z26&lt;0,1,0)</f>
        <v>0</v>
      </c>
      <c r="AF26" s="77"/>
      <c r="AG26" s="78">
        <f>IF($AC26-$AE26&gt;0,1,0)</f>
        <v>1</v>
      </c>
      <c r="AH26" s="67" t="s">
        <v>27</v>
      </c>
      <c r="AI26" s="79">
        <f>IF($AC26-$AE26&lt;0,1,0)</f>
        <v>0</v>
      </c>
      <c r="AJ26" s="80"/>
      <c r="AK26" s="80"/>
      <c r="AL26" s="80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Pinja Eriksson, MBF  -  Cathy-Liis Suurkivi, Nomme SK</v>
      </c>
      <c r="E27" s="80"/>
      <c r="F27" s="80"/>
      <c r="G27" s="80"/>
      <c r="H27" s="65">
        <v>11</v>
      </c>
      <c r="I27" s="71" t="s">
        <v>27</v>
      </c>
      <c r="J27" s="66">
        <v>7</v>
      </c>
      <c r="K27" s="72"/>
      <c r="L27" s="65">
        <v>11</v>
      </c>
      <c r="M27" s="71" t="s">
        <v>27</v>
      </c>
      <c r="N27" s="66">
        <v>7</v>
      </c>
      <c r="O27" s="72"/>
      <c r="P27" s="65">
        <v>11</v>
      </c>
      <c r="Q27" s="71" t="s">
        <v>27</v>
      </c>
      <c r="R27" s="66">
        <v>5</v>
      </c>
      <c r="S27" s="73"/>
      <c r="T27" s="65"/>
      <c r="U27" s="71" t="s">
        <v>27</v>
      </c>
      <c r="V27" s="66"/>
      <c r="W27" s="73"/>
      <c r="X27" s="65"/>
      <c r="Y27" s="71" t="s">
        <v>27</v>
      </c>
      <c r="Z27" s="66"/>
      <c r="AA27" s="72"/>
      <c r="AB27" s="72"/>
      <c r="AC27" s="74">
        <f>IF($H27-$J27&gt;0,1,0)+IF($L27-$N27&gt;0,1,0)+IF($P27-$R27&gt;0,1,0)+IF($T27-$V27&gt;0,1,0)+IF($X27-$Z27&gt;0,1,0)</f>
        <v>3</v>
      </c>
      <c r="AD27" s="75" t="s">
        <v>27</v>
      </c>
      <c r="AE27" s="76">
        <f>IF($H27-$J27&lt;0,1,0)+IF($L27-$N27&lt;0,1,0)+IF($P27-$R27&lt;0,1,0)+IF($T27-$V27&lt;0,1,0)+IF($X27-$Z27&lt;0,1,0)</f>
        <v>0</v>
      </c>
      <c r="AF27" s="77"/>
      <c r="AG27" s="78">
        <f>IF($AC27-$AE27&gt;0,1,0)</f>
        <v>1</v>
      </c>
      <c r="AH27" s="67" t="s">
        <v>27</v>
      </c>
      <c r="AI27" s="79">
        <f>IF($AC27-$AE27&lt;0,1,0)</f>
        <v>0</v>
      </c>
      <c r="AJ27" s="80"/>
      <c r="AK27" s="80"/>
      <c r="AL27" s="80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Victoria Sitnik, Nomme SK  -  </v>
      </c>
      <c r="E28" s="80"/>
      <c r="F28" s="80"/>
      <c r="G28" s="80"/>
      <c r="H28" s="65"/>
      <c r="I28" s="71" t="s">
        <v>27</v>
      </c>
      <c r="J28" s="66"/>
      <c r="K28" s="72"/>
      <c r="L28" s="65"/>
      <c r="M28" s="71" t="s">
        <v>27</v>
      </c>
      <c r="N28" s="66"/>
      <c r="O28" s="72"/>
      <c r="P28" s="65"/>
      <c r="Q28" s="71" t="s">
        <v>27</v>
      </c>
      <c r="R28" s="66"/>
      <c r="S28" s="73"/>
      <c r="T28" s="65"/>
      <c r="U28" s="71" t="s">
        <v>27</v>
      </c>
      <c r="V28" s="66"/>
      <c r="W28" s="73"/>
      <c r="X28" s="65"/>
      <c r="Y28" s="71" t="s">
        <v>27</v>
      </c>
      <c r="Z28" s="66"/>
      <c r="AA28" s="72"/>
      <c r="AB28" s="72"/>
      <c r="AC28" s="74">
        <f>IF($H28-$J28&gt;0,1,0)+IF($L28-$N28&gt;0,1,0)+IF($P28-$R28&gt;0,1,0)+IF($T28-$V28&gt;0,1,0)+IF($X28-$Z28&gt;0,1,0)</f>
        <v>0</v>
      </c>
      <c r="AD28" s="75" t="s">
        <v>27</v>
      </c>
      <c r="AE28" s="76">
        <f>IF($H28-$J28&lt;0,1,0)+IF($L28-$N28&lt;0,1,0)+IF($P28-$R28&lt;0,1,0)+IF($T28-$V28&lt;0,1,0)+IF($X28-$Z28&lt;0,1,0)</f>
        <v>0</v>
      </c>
      <c r="AF28" s="77"/>
      <c r="AG28" s="78">
        <f>IF($AC28-$AE28&gt;0,1,0)</f>
        <v>0</v>
      </c>
      <c r="AH28" s="67" t="s">
        <v>27</v>
      </c>
      <c r="AI28" s="79">
        <f>IF($AC28-$AE28&lt;0,1,0)</f>
        <v>0</v>
      </c>
      <c r="AJ28" s="80"/>
      <c r="AK28" s="80"/>
      <c r="AL28" s="80"/>
      <c r="AN28" s="7"/>
      <c r="AO28" s="18"/>
    </row>
    <row r="29" spans="1:41" ht="14.25" customHeight="1" outlineLevel="1">
      <c r="A29" s="15"/>
      <c r="E29" s="80"/>
      <c r="F29" s="80"/>
      <c r="G29" s="80"/>
      <c r="H29" s="82"/>
      <c r="I29" s="83"/>
      <c r="J29" s="84"/>
      <c r="K29" s="72"/>
      <c r="L29" s="82"/>
      <c r="M29" s="83"/>
      <c r="N29" s="84"/>
      <c r="O29" s="72"/>
      <c r="P29" s="82"/>
      <c r="Q29" s="83"/>
      <c r="R29" s="84"/>
      <c r="S29" s="73"/>
      <c r="T29" s="82"/>
      <c r="U29" s="83"/>
      <c r="V29" s="84"/>
      <c r="W29" s="73"/>
      <c r="X29" s="82"/>
      <c r="Y29" s="83"/>
      <c r="Z29" s="84"/>
      <c r="AA29" s="72"/>
      <c r="AB29" s="72"/>
      <c r="AC29" s="74"/>
      <c r="AD29" s="75"/>
      <c r="AE29" s="76"/>
      <c r="AF29" s="77"/>
      <c r="AG29" s="78"/>
      <c r="AH29" s="68"/>
      <c r="AI29" s="79"/>
      <c r="AJ29" s="80"/>
      <c r="AK29" s="80"/>
      <c r="AL29" s="80"/>
      <c r="AO29" s="18"/>
    </row>
    <row r="30" spans="1:41" ht="14.25" customHeight="1" outlineLevel="1">
      <c r="A30" s="15" t="s">
        <v>16</v>
      </c>
      <c r="C30" s="1" t="str">
        <f>CONCATENATE(E10,"  -  ",E15)</f>
        <v>Milla-Mari Vastavuo, MBF  -  </v>
      </c>
      <c r="E30" s="80"/>
      <c r="F30" s="80"/>
      <c r="G30" s="80"/>
      <c r="H30" s="65"/>
      <c r="I30" s="71" t="s">
        <v>27</v>
      </c>
      <c r="J30" s="66"/>
      <c r="K30" s="72"/>
      <c r="L30" s="65"/>
      <c r="M30" s="71" t="s">
        <v>27</v>
      </c>
      <c r="N30" s="66"/>
      <c r="O30" s="72"/>
      <c r="P30" s="65"/>
      <c r="Q30" s="71" t="s">
        <v>27</v>
      </c>
      <c r="R30" s="66"/>
      <c r="S30" s="73"/>
      <c r="T30" s="65"/>
      <c r="U30" s="71" t="s">
        <v>27</v>
      </c>
      <c r="V30" s="66"/>
      <c r="W30" s="73"/>
      <c r="X30" s="65"/>
      <c r="Y30" s="71" t="s">
        <v>27</v>
      </c>
      <c r="Z30" s="66"/>
      <c r="AA30" s="72"/>
      <c r="AB30" s="72"/>
      <c r="AC30" s="74">
        <f>IF($H30-$J30&gt;0,1,0)+IF($L30-$N30&gt;0,1,0)+IF($P30-$R30&gt;0,1,0)+IF($T30-$V30&gt;0,1,0)+IF($X30-$Z30&gt;0,1,0)</f>
        <v>0</v>
      </c>
      <c r="AD30" s="75" t="s">
        <v>27</v>
      </c>
      <c r="AE30" s="76">
        <f>IF($H30-$J30&lt;0,1,0)+IF($L30-$N30&lt;0,1,0)+IF($P30-$R30&lt;0,1,0)+IF($T30-$V30&lt;0,1,0)+IF($X30-$Z30&lt;0,1,0)</f>
        <v>0</v>
      </c>
      <c r="AF30" s="77"/>
      <c r="AG30" s="78">
        <f>IF($AC30-$AE30&gt;0,1,0)</f>
        <v>0</v>
      </c>
      <c r="AH30" s="67" t="s">
        <v>27</v>
      </c>
      <c r="AI30" s="79">
        <f>IF($AC30-$AE30&lt;0,1,0)</f>
        <v>0</v>
      </c>
      <c r="AJ30" s="80"/>
      <c r="AK30" s="80"/>
      <c r="AL30" s="80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Pinja Eriksson, MBF  -  Janette Penttilä, TuTo</v>
      </c>
      <c r="E31" s="80"/>
      <c r="F31" s="80"/>
      <c r="G31" s="80"/>
      <c r="H31" s="65">
        <v>6</v>
      </c>
      <c r="I31" s="71" t="s">
        <v>27</v>
      </c>
      <c r="J31" s="66">
        <v>11</v>
      </c>
      <c r="K31" s="72"/>
      <c r="L31" s="65">
        <v>11</v>
      </c>
      <c r="M31" s="71" t="s">
        <v>27</v>
      </c>
      <c r="N31" s="66">
        <v>9</v>
      </c>
      <c r="O31" s="72"/>
      <c r="P31" s="65">
        <v>7</v>
      </c>
      <c r="Q31" s="71" t="s">
        <v>27</v>
      </c>
      <c r="R31" s="66">
        <v>11</v>
      </c>
      <c r="S31" s="73"/>
      <c r="T31" s="65">
        <v>11</v>
      </c>
      <c r="U31" s="71" t="s">
        <v>27</v>
      </c>
      <c r="V31" s="66">
        <v>3</v>
      </c>
      <c r="W31" s="73"/>
      <c r="X31" s="65">
        <v>12</v>
      </c>
      <c r="Y31" s="71" t="s">
        <v>27</v>
      </c>
      <c r="Z31" s="66">
        <v>10</v>
      </c>
      <c r="AA31" s="72"/>
      <c r="AB31" s="72"/>
      <c r="AC31" s="74">
        <f>IF($H31-$J31&gt;0,1,0)+IF($L31-$N31&gt;0,1,0)+IF($P31-$R31&gt;0,1,0)+IF($T31-$V31&gt;0,1,0)+IF($X31-$Z31&gt;0,1,0)</f>
        <v>3</v>
      </c>
      <c r="AD31" s="75" t="s">
        <v>27</v>
      </c>
      <c r="AE31" s="76">
        <f>IF($H31-$J31&lt;0,1,0)+IF($L31-$N31&lt;0,1,0)+IF($P31-$R31&lt;0,1,0)+IF($T31-$V31&lt;0,1,0)+IF($X31-$Z31&lt;0,1,0)</f>
        <v>2</v>
      </c>
      <c r="AF31" s="77"/>
      <c r="AG31" s="78">
        <f>IF($AC31-$AE31&gt;0,1,0)</f>
        <v>1</v>
      </c>
      <c r="AH31" s="67" t="s">
        <v>27</v>
      </c>
      <c r="AI31" s="79">
        <f>IF($AC31-$AE31&lt;0,1,0)</f>
        <v>0</v>
      </c>
      <c r="AJ31" s="80"/>
      <c r="AK31" s="80"/>
      <c r="AL31" s="80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Victoria Sitnik, Nomme SK  -  Cathy-Liis Suurkivi, Nomme SK</v>
      </c>
      <c r="E32" s="80"/>
      <c r="F32" s="80"/>
      <c r="G32" s="80"/>
      <c r="H32" s="65">
        <v>1</v>
      </c>
      <c r="I32" s="71" t="s">
        <v>27</v>
      </c>
      <c r="J32" s="66">
        <v>11</v>
      </c>
      <c r="K32" s="72"/>
      <c r="L32" s="65">
        <v>4</v>
      </c>
      <c r="M32" s="71" t="s">
        <v>27</v>
      </c>
      <c r="N32" s="66">
        <v>11</v>
      </c>
      <c r="O32" s="72"/>
      <c r="P32" s="65">
        <v>4</v>
      </c>
      <c r="Q32" s="71" t="s">
        <v>27</v>
      </c>
      <c r="R32" s="66">
        <v>11</v>
      </c>
      <c r="S32" s="73"/>
      <c r="T32" s="65"/>
      <c r="U32" s="71" t="s">
        <v>27</v>
      </c>
      <c r="V32" s="66"/>
      <c r="W32" s="73"/>
      <c r="X32" s="65"/>
      <c r="Y32" s="71" t="s">
        <v>27</v>
      </c>
      <c r="Z32" s="66"/>
      <c r="AA32" s="72"/>
      <c r="AB32" s="72"/>
      <c r="AC32" s="74">
        <f>IF($H32-$J32&gt;0,1,0)+IF($L32-$N32&gt;0,1,0)+IF($P32-$R32&gt;0,1,0)+IF($T32-$V32&gt;0,1,0)+IF($X32-$Z32&gt;0,1,0)</f>
        <v>0</v>
      </c>
      <c r="AD32" s="75" t="s">
        <v>27</v>
      </c>
      <c r="AE32" s="76">
        <f>IF($H32-$J32&lt;0,1,0)+IF($L32-$N32&lt;0,1,0)+IF($P32-$R32&lt;0,1,0)+IF($T32-$V32&lt;0,1,0)+IF($X32-$Z32&lt;0,1,0)</f>
        <v>3</v>
      </c>
      <c r="AF32" s="77"/>
      <c r="AG32" s="78">
        <f>IF($AC32-$AE32&gt;0,1,0)</f>
        <v>0</v>
      </c>
      <c r="AH32" s="67" t="s">
        <v>27</v>
      </c>
      <c r="AI32" s="79">
        <f>IF($AC32-$AE32&lt;0,1,0)</f>
        <v>1</v>
      </c>
      <c r="AJ32" s="80"/>
      <c r="AK32" s="80"/>
      <c r="AL32" s="80"/>
      <c r="AN32" s="7"/>
      <c r="AO32" s="18"/>
    </row>
    <row r="33" spans="1:41" ht="14.25" customHeight="1" outlineLevel="1">
      <c r="A33" s="15"/>
      <c r="E33" s="80"/>
      <c r="F33" s="80"/>
      <c r="G33" s="80"/>
      <c r="H33" s="82"/>
      <c r="I33" s="83"/>
      <c r="J33" s="84"/>
      <c r="K33" s="72"/>
      <c r="L33" s="82"/>
      <c r="M33" s="83"/>
      <c r="N33" s="84"/>
      <c r="O33" s="72"/>
      <c r="P33" s="82"/>
      <c r="Q33" s="83"/>
      <c r="R33" s="84"/>
      <c r="S33" s="73"/>
      <c r="T33" s="82"/>
      <c r="U33" s="83"/>
      <c r="V33" s="84"/>
      <c r="W33" s="73"/>
      <c r="X33" s="82"/>
      <c r="Y33" s="83"/>
      <c r="Z33" s="84"/>
      <c r="AA33" s="72"/>
      <c r="AB33" s="72"/>
      <c r="AC33" s="74"/>
      <c r="AD33" s="75"/>
      <c r="AE33" s="76"/>
      <c r="AF33" s="77"/>
      <c r="AG33" s="78"/>
      <c r="AH33" s="68"/>
      <c r="AI33" s="79"/>
      <c r="AJ33" s="80"/>
      <c r="AK33" s="80"/>
      <c r="AL33" s="80"/>
      <c r="AO33" s="18"/>
    </row>
    <row r="34" spans="1:41" ht="14.25" customHeight="1" outlineLevel="1">
      <c r="A34" s="15" t="s">
        <v>20</v>
      </c>
      <c r="C34" s="1" t="str">
        <f>CONCATENATE(E10,"  -  ",E11)</f>
        <v>Milla-Mari Vastavuo, MBF  -  Pinja Eriksson, MBF</v>
      </c>
      <c r="E34" s="80"/>
      <c r="F34" s="80"/>
      <c r="G34" s="80"/>
      <c r="H34" s="65">
        <v>8</v>
      </c>
      <c r="I34" s="71" t="s">
        <v>27</v>
      </c>
      <c r="J34" s="66">
        <v>11</v>
      </c>
      <c r="K34" s="72"/>
      <c r="L34" s="65">
        <v>11</v>
      </c>
      <c r="M34" s="71" t="s">
        <v>27</v>
      </c>
      <c r="N34" s="66">
        <v>7</v>
      </c>
      <c r="O34" s="72"/>
      <c r="P34" s="65">
        <v>11</v>
      </c>
      <c r="Q34" s="71" t="s">
        <v>27</v>
      </c>
      <c r="R34" s="66">
        <v>8</v>
      </c>
      <c r="S34" s="73"/>
      <c r="T34" s="65">
        <v>11</v>
      </c>
      <c r="U34" s="71" t="s">
        <v>27</v>
      </c>
      <c r="V34" s="66">
        <v>9</v>
      </c>
      <c r="W34" s="73"/>
      <c r="X34" s="65"/>
      <c r="Y34" s="71" t="s">
        <v>27</v>
      </c>
      <c r="Z34" s="66"/>
      <c r="AA34" s="72"/>
      <c r="AB34" s="72"/>
      <c r="AC34" s="74">
        <f>IF($H34-$J34&gt;0,1,0)+IF($L34-$N34&gt;0,1,0)+IF($P34-$R34&gt;0,1,0)+IF($T34-$V34&gt;0,1,0)+IF($X34-$Z34&gt;0,1,0)</f>
        <v>3</v>
      </c>
      <c r="AD34" s="75" t="s">
        <v>27</v>
      </c>
      <c r="AE34" s="76">
        <f>IF($H34-$J34&lt;0,1,0)+IF($L34-$N34&lt;0,1,0)+IF($P34-$R34&lt;0,1,0)+IF($T34-$V34&lt;0,1,0)+IF($X34-$Z34&lt;0,1,0)</f>
        <v>1</v>
      </c>
      <c r="AF34" s="77"/>
      <c r="AG34" s="78">
        <f>IF($AC34-$AE34&gt;0,1,0)</f>
        <v>1</v>
      </c>
      <c r="AH34" s="67" t="s">
        <v>27</v>
      </c>
      <c r="AI34" s="79">
        <f>IF($AC34-$AE34&lt;0,1,0)</f>
        <v>0</v>
      </c>
      <c r="AJ34" s="80"/>
      <c r="AK34" s="80"/>
      <c r="AL34" s="80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Janette Penttilä, TuTo  -  Victoria Sitnik, Nomme SK</v>
      </c>
      <c r="E35" s="80"/>
      <c r="F35" s="80"/>
      <c r="G35" s="80"/>
      <c r="H35" s="65">
        <v>11</v>
      </c>
      <c r="I35" s="71" t="s">
        <v>27</v>
      </c>
      <c r="J35" s="66">
        <v>1</v>
      </c>
      <c r="K35" s="72"/>
      <c r="L35" s="65">
        <v>11</v>
      </c>
      <c r="M35" s="71" t="s">
        <v>27</v>
      </c>
      <c r="N35" s="66">
        <v>3</v>
      </c>
      <c r="O35" s="72"/>
      <c r="P35" s="65">
        <v>11</v>
      </c>
      <c r="Q35" s="71" t="s">
        <v>27</v>
      </c>
      <c r="R35" s="66">
        <v>2</v>
      </c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3</v>
      </c>
      <c r="AD35" s="75" t="s">
        <v>27</v>
      </c>
      <c r="AE35" s="76">
        <f>IF($H35-$J35&lt;0,1,0)+IF($L35-$N35&lt;0,1,0)+IF($P35-$R35&lt;0,1,0)+IF($T35-$V35&lt;0,1,0)+IF($X35-$Z35&lt;0,1,0)</f>
        <v>0</v>
      </c>
      <c r="AF35" s="77"/>
      <c r="AG35" s="78">
        <f>IF($AC35-$AE35&gt;0,1,0)</f>
        <v>1</v>
      </c>
      <c r="AH35" s="67" t="s">
        <v>27</v>
      </c>
      <c r="AI35" s="79">
        <f>IF($AC35-$AE35&lt;0,1,0)</f>
        <v>0</v>
      </c>
      <c r="AJ35" s="80"/>
      <c r="AK35" s="80"/>
      <c r="AL35" s="80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Cathy-Liis Suurkivi, Nomme SK  -  </v>
      </c>
      <c r="E36" s="80"/>
      <c r="F36" s="80"/>
      <c r="G36" s="80"/>
      <c r="H36" s="65"/>
      <c r="I36" s="71" t="s">
        <v>27</v>
      </c>
      <c r="J36" s="66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85">
        <f>IF($H36-$J36&gt;0,1,0)+IF($L36-$N36&gt;0,1,0)+IF($P36-$R36&gt;0,1,0)+IF($T36-$V36&gt;0,1,0)+IF($X36-$Z36&gt;0,1,0)</f>
        <v>0</v>
      </c>
      <c r="AD36" s="86" t="s">
        <v>27</v>
      </c>
      <c r="AE36" s="87">
        <f>IF($H36-$J36&lt;0,1,0)+IF($L36-$N36&lt;0,1,0)+IF($P36-$R36&lt;0,1,0)+IF($T36-$V36&lt;0,1,0)+IF($X36-$Z36&lt;0,1,0)</f>
        <v>0</v>
      </c>
      <c r="AF36" s="77"/>
      <c r="AG36" s="88">
        <f>IF($AC36-$AE36&gt;0,1,0)</f>
        <v>0</v>
      </c>
      <c r="AH36" s="69" t="s">
        <v>27</v>
      </c>
      <c r="AI36" s="89">
        <f>IF($AC36-$AE36&lt;0,1,0)</f>
        <v>0</v>
      </c>
      <c r="AJ36" s="80"/>
      <c r="AK36" s="80"/>
      <c r="AL36" s="80"/>
      <c r="AN36" s="7"/>
      <c r="AO36" s="18"/>
    </row>
    <row r="37" spans="1:38" ht="14.25" customHeight="1" outlineLevel="1">
      <c r="A37" s="15"/>
      <c r="E37" s="80"/>
      <c r="F37" s="80"/>
      <c r="G37" s="8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92"/>
      <c r="S37" s="92"/>
      <c r="T37" s="92"/>
      <c r="U37" s="92"/>
      <c r="V37" s="80"/>
      <c r="W37" s="80"/>
      <c r="X37" s="80"/>
      <c r="Y37" s="80"/>
      <c r="Z37" s="80"/>
      <c r="AA37" s="80"/>
      <c r="AB37" s="80"/>
      <c r="AC37" s="80"/>
      <c r="AD37" s="90"/>
      <c r="AE37" s="90"/>
      <c r="AF37" s="90"/>
      <c r="AG37" s="90"/>
      <c r="AH37" s="80"/>
      <c r="AI37" s="80"/>
      <c r="AJ37" s="80"/>
      <c r="AK37" s="80"/>
      <c r="AL37" s="80"/>
    </row>
    <row r="38" spans="5:38" ht="14.25" customHeight="1"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5:38" ht="14.25" customHeight="1"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92"/>
      <c r="W39" s="92"/>
      <c r="X39" s="92"/>
      <c r="Y39" s="92"/>
      <c r="Z39" s="92"/>
      <c r="AA39" s="92"/>
      <c r="AB39" s="92"/>
      <c r="AC39" s="92"/>
      <c r="AD39" s="92"/>
      <c r="AE39" s="80"/>
      <c r="AF39" s="80"/>
      <c r="AG39" s="80"/>
      <c r="AH39" s="80"/>
      <c r="AI39" s="80"/>
      <c r="AJ39" s="80"/>
      <c r="AK39" s="80"/>
      <c r="AL39" s="80"/>
    </row>
    <row r="40" spans="5:38" ht="14.2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92"/>
      <c r="W40" s="92"/>
      <c r="X40" s="92"/>
      <c r="Y40" s="92"/>
      <c r="Z40" s="92"/>
      <c r="AA40" s="92"/>
      <c r="AB40" s="92"/>
      <c r="AC40" s="92"/>
      <c r="AD40" s="92"/>
      <c r="AE40" s="80"/>
      <c r="AF40" s="80"/>
      <c r="AG40" s="80"/>
      <c r="AH40" s="80"/>
      <c r="AI40" s="80"/>
      <c r="AJ40" s="80"/>
      <c r="AK40" s="80"/>
      <c r="AL40" s="80"/>
    </row>
    <row r="41" spans="5:38" ht="14.25" customHeight="1"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92"/>
      <c r="W41" s="92"/>
      <c r="X41" s="92"/>
      <c r="Y41" s="92"/>
      <c r="Z41" s="92"/>
      <c r="AA41" s="92"/>
      <c r="AB41" s="92"/>
      <c r="AC41" s="92"/>
      <c r="AD41" s="92"/>
      <c r="AE41" s="80"/>
      <c r="AF41" s="80"/>
      <c r="AG41" s="80"/>
      <c r="AH41" s="80"/>
      <c r="AI41" s="80"/>
      <c r="AJ41" s="80"/>
      <c r="AK41" s="80"/>
      <c r="AL41" s="80"/>
    </row>
    <row r="42" spans="5:38" ht="14.25" customHeight="1"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92"/>
      <c r="W42" s="92"/>
      <c r="X42" s="92"/>
      <c r="Y42" s="92"/>
      <c r="Z42" s="92"/>
      <c r="AA42" s="92"/>
      <c r="AB42" s="92"/>
      <c r="AC42" s="92"/>
      <c r="AD42" s="92"/>
      <c r="AE42" s="80"/>
      <c r="AF42" s="80"/>
      <c r="AG42" s="80"/>
      <c r="AH42" s="80"/>
      <c r="AI42" s="80"/>
      <c r="AJ42" s="80"/>
      <c r="AK42" s="80"/>
      <c r="AL42" s="80"/>
    </row>
    <row r="43" spans="5:38" ht="14.25" customHeight="1"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92"/>
      <c r="W43" s="92"/>
      <c r="X43" s="92"/>
      <c r="Y43" s="92"/>
      <c r="Z43" s="92"/>
      <c r="AA43" s="92"/>
      <c r="AB43" s="92"/>
      <c r="AC43" s="92"/>
      <c r="AD43" s="92"/>
      <c r="AE43" s="80"/>
      <c r="AF43" s="80"/>
      <c r="AG43" s="80"/>
      <c r="AH43" s="80"/>
      <c r="AI43" s="80"/>
      <c r="AJ43" s="80"/>
      <c r="AK43" s="80"/>
      <c r="AL43" s="80"/>
    </row>
    <row r="44" spans="5:38" ht="14.25" customHeight="1"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  <row r="45" spans="5:38" ht="14.25" customHeight="1"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</row>
  </sheetData>
  <mergeCells count="42">
    <mergeCell ref="U14:Y14"/>
    <mergeCell ref="U15:Y15"/>
    <mergeCell ref="P13:T13"/>
    <mergeCell ref="P12:T12"/>
    <mergeCell ref="U12:Y12"/>
    <mergeCell ref="U13:Y13"/>
    <mergeCell ref="U9:Y9"/>
    <mergeCell ref="U10:Y10"/>
    <mergeCell ref="U11:Y11"/>
    <mergeCell ref="P11:T11"/>
    <mergeCell ref="P10:T10"/>
    <mergeCell ref="P9:T9"/>
    <mergeCell ref="K13:O13"/>
    <mergeCell ref="F14:J14"/>
    <mergeCell ref="F15:J15"/>
    <mergeCell ref="F9:J9"/>
    <mergeCell ref="K9:O9"/>
    <mergeCell ref="K10:O10"/>
    <mergeCell ref="K11:O11"/>
    <mergeCell ref="K14:O14"/>
    <mergeCell ref="K15:O15"/>
    <mergeCell ref="Z9:AD9"/>
    <mergeCell ref="Z10:AD10"/>
    <mergeCell ref="Z11:AD11"/>
    <mergeCell ref="Z12:AD12"/>
    <mergeCell ref="Z13:AD13"/>
    <mergeCell ref="Z14:AD14"/>
    <mergeCell ref="Z15:AD15"/>
    <mergeCell ref="F10:J10"/>
    <mergeCell ref="P15:T15"/>
    <mergeCell ref="P14:T14"/>
    <mergeCell ref="F11:J11"/>
    <mergeCell ref="F12:J12"/>
    <mergeCell ref="F13:J13"/>
    <mergeCell ref="K12:O12"/>
    <mergeCell ref="AE13:AI13"/>
    <mergeCell ref="AE14:AI14"/>
    <mergeCell ref="AE15:AI15"/>
    <mergeCell ref="AE9:AI9"/>
    <mergeCell ref="AE10:AI10"/>
    <mergeCell ref="AE11:AI11"/>
    <mergeCell ref="AE12:AI12"/>
  </mergeCells>
  <printOptions horizontalCentered="1"/>
  <pageMargins left="0.55" right="0.31" top="0.63" bottom="0.65" header="0.5118110236220472" footer="0.5118110236220472"/>
  <pageSetup fitToHeight="1" fitToWidth="1" horizontalDpi="300" verticalDpi="300" orientation="landscape" paperSize="9" scale="80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46"/>
  <sheetViews>
    <sheetView tabSelected="1" zoomScale="75" zoomScaleNormal="75" workbookViewId="0" topLeftCell="A1">
      <selection activeCell="E9" sqref="E9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143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str">
        <f>IF(J27="","",VLOOKUP(J27,D9:F46,3))</f>
        <v>Esa Miettinen, KuPTS</v>
      </c>
      <c r="J3" s="1" t="str">
        <f>IF(J28="","",J28)</f>
        <v>5,-12,8,-6,7</v>
      </c>
    </row>
    <row r="4" spans="4:8" ht="15" customHeight="1">
      <c r="D4" s="9" t="s">
        <v>144</v>
      </c>
      <c r="G4" s="22" t="s">
        <v>31</v>
      </c>
      <c r="H4" s="1" t="str">
        <f>IF(J27="","",IF(J17=J27,VLOOKUP(J37,D9:F46,3),VLOOKUP(J17,D9:F46,3)))</f>
        <v>Toni Soine, PT-Espoo</v>
      </c>
    </row>
    <row r="5" spans="4:8" ht="15" customHeight="1">
      <c r="D5" s="9"/>
      <c r="G5" s="22" t="s">
        <v>32</v>
      </c>
      <c r="H5" s="1" t="str">
        <f>IF(J17="","",IF(I12=J17,VLOOKUP(I22,$D$9:$F$46,3),VLOOKUP(I12,$D$9:$F$46,3)))</f>
        <v>Pentti Olah, SeSi</v>
      </c>
    </row>
    <row r="6" spans="4:8" ht="15" customHeight="1">
      <c r="D6" s="9" t="s">
        <v>172</v>
      </c>
      <c r="G6" s="22" t="s">
        <v>32</v>
      </c>
      <c r="H6" s="1" t="str">
        <f>IF(J37="","",IF(I32=J37,VLOOKUP(I42,$D$9:$F$46,3),VLOOKUP(I32,$D$9:$F$46,3)))</f>
        <v>Mikko Kantola, TuKa</v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97</v>
      </c>
      <c r="D9" s="49">
        <v>1</v>
      </c>
      <c r="E9" s="44">
        <v>8</v>
      </c>
      <c r="F9" s="5" t="str">
        <f>IF(C9=0,"",INDEX(Nimet!$A$2:$D$251,C9,4))</f>
        <v>Pentti Olah, SeSi</v>
      </c>
      <c r="G9" s="40">
        <v>1</v>
      </c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>
        <v>1</v>
      </c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>
        <v>4</v>
      </c>
      <c r="H11" s="169" t="s">
        <v>326</v>
      </c>
      <c r="I11" s="23"/>
      <c r="J11" s="23"/>
    </row>
    <row r="12" spans="3:10" ht="14.25" customHeight="1">
      <c r="C12" s="20">
        <v>15</v>
      </c>
      <c r="D12" s="50">
        <v>4</v>
      </c>
      <c r="E12" s="45"/>
      <c r="F12" s="4" t="str">
        <f>IF(C12=0,"",INDEX(Nimet!$A$2:$D$251,C12,4))</f>
        <v>Teemu Oinas, OPT-86</v>
      </c>
      <c r="G12" s="33"/>
      <c r="H12" s="25"/>
      <c r="I12" s="41">
        <v>1</v>
      </c>
      <c r="J12" s="23"/>
    </row>
    <row r="13" spans="3:10" ht="14.25" customHeight="1">
      <c r="C13" s="20">
        <v>74</v>
      </c>
      <c r="D13" s="49">
        <v>5</v>
      </c>
      <c r="E13" s="44" t="s">
        <v>158</v>
      </c>
      <c r="F13" s="5" t="str">
        <f>IF(C13=0,"",INDEX(Nimet!$A$2:$D$251,C13,4))</f>
        <v>Tim Olsbo, PuPy</v>
      </c>
      <c r="G13" s="40">
        <v>5</v>
      </c>
      <c r="H13" s="25"/>
      <c r="I13" s="169" t="s">
        <v>356</v>
      </c>
      <c r="J13" s="23"/>
    </row>
    <row r="14" spans="3:10" ht="14.25" customHeight="1">
      <c r="C14" s="20">
        <v>40</v>
      </c>
      <c r="D14" s="50">
        <v>6</v>
      </c>
      <c r="E14" s="45"/>
      <c r="F14" s="4" t="str">
        <f>IF(C14=0,"",INDEX(Nimet!$A$2:$D$251,C14,4))</f>
        <v>Alexey Vyskubov, PT-Espoo</v>
      </c>
      <c r="G14" s="168" t="s">
        <v>302</v>
      </c>
      <c r="H14" s="42">
        <v>8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7" t="s">
        <v>315</v>
      </c>
      <c r="I15" s="25"/>
      <c r="J15" s="23"/>
    </row>
    <row r="16" spans="3:10" ht="14.25" customHeight="1">
      <c r="C16" s="20">
        <v>35</v>
      </c>
      <c r="D16" s="50">
        <v>8</v>
      </c>
      <c r="E16" s="45">
        <v>63</v>
      </c>
      <c r="F16" s="4" t="str">
        <f>IF(C16=0,"",INDEX(Nimet!$A$2:$D$251,C16,4))</f>
        <v>Jyri Pulkkinen, KuPTS</v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>
        <v>16</v>
      </c>
    </row>
    <row r="18" spans="4:11" ht="14.25" customHeight="1">
      <c r="D18" s="2"/>
      <c r="E18" s="47"/>
      <c r="F18" s="2"/>
      <c r="G18" s="26"/>
      <c r="H18" s="26"/>
      <c r="I18" s="25"/>
      <c r="J18" s="169" t="s">
        <v>361</v>
      </c>
      <c r="K18" s="3"/>
    </row>
    <row r="19" spans="3:11" ht="14.25" customHeight="1">
      <c r="C19" s="20">
        <v>29</v>
      </c>
      <c r="D19" s="49">
        <v>9</v>
      </c>
      <c r="E19" s="44">
        <v>25</v>
      </c>
      <c r="F19" s="5" t="str">
        <f>IF(C19=0,"",INDEX(Nimet!$A$2:$D$251,C19,4))</f>
        <v>Miko Haarala, KuPTS</v>
      </c>
      <c r="G19" s="40">
        <v>9</v>
      </c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>
        <v>9</v>
      </c>
      <c r="I20" s="25"/>
      <c r="J20" s="25"/>
      <c r="K20" s="3"/>
    </row>
    <row r="21" spans="3:11" ht="14.25" customHeight="1">
      <c r="C21" s="20">
        <v>73</v>
      </c>
      <c r="D21" s="49">
        <v>11</v>
      </c>
      <c r="E21" s="44"/>
      <c r="F21" s="5" t="str">
        <f>IF(C21=0,"",INDEX(Nimet!$A$2:$D$251,C21,4))</f>
        <v>Tapani Hagelberg, PT-75</v>
      </c>
      <c r="G21" s="43">
        <v>12</v>
      </c>
      <c r="H21" s="169" t="s">
        <v>324</v>
      </c>
      <c r="I21" s="25"/>
      <c r="J21" s="25"/>
      <c r="K21" s="3"/>
    </row>
    <row r="22" spans="3:11" ht="14.25" customHeight="1">
      <c r="C22" s="20">
        <v>66</v>
      </c>
      <c r="D22" s="50">
        <v>12</v>
      </c>
      <c r="E22" s="45">
        <v>64</v>
      </c>
      <c r="F22" s="4" t="str">
        <f>IF(C22=0,"",INDEX(Nimet!$A$2:$D$251,C22,4))</f>
        <v>Roope Kantola, TuKa</v>
      </c>
      <c r="G22" s="37" t="s">
        <v>291</v>
      </c>
      <c r="H22" s="25"/>
      <c r="I22" s="42">
        <v>16</v>
      </c>
      <c r="J22" s="25"/>
      <c r="K22" s="3"/>
    </row>
    <row r="23" spans="3:11" ht="14.25" customHeight="1">
      <c r="C23" s="20">
        <v>26</v>
      </c>
      <c r="D23" s="49">
        <v>13</v>
      </c>
      <c r="E23" s="44"/>
      <c r="F23" s="5" t="str">
        <f>IF(C23=0,"",INDEX(Nimet!$A$2:$D$251,C23,4))</f>
        <v>Raimo Virtanen, OPT-86</v>
      </c>
      <c r="G23" s="40">
        <v>14</v>
      </c>
      <c r="H23" s="25"/>
      <c r="I23" s="37" t="s">
        <v>353</v>
      </c>
      <c r="J23" s="25"/>
      <c r="K23" s="3"/>
    </row>
    <row r="24" spans="3:11" ht="14.25" customHeight="1">
      <c r="C24" s="20">
        <v>77</v>
      </c>
      <c r="D24" s="50">
        <v>14</v>
      </c>
      <c r="E24" s="45"/>
      <c r="F24" s="4" t="str">
        <f>IF(C24=0,"",INDEX(Nimet!$A$2:$D$251,C24,4))</f>
        <v>Aleksi Hyttinen, JPT</v>
      </c>
      <c r="G24" s="168" t="s">
        <v>319</v>
      </c>
      <c r="H24" s="42">
        <v>16</v>
      </c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>
        <v>16</v>
      </c>
      <c r="H25" s="37" t="s">
        <v>335</v>
      </c>
      <c r="I25" s="23"/>
      <c r="J25" s="25"/>
      <c r="K25" s="3"/>
    </row>
    <row r="26" spans="3:11" ht="14.25" customHeight="1">
      <c r="C26" s="20">
        <v>42</v>
      </c>
      <c r="D26" s="50">
        <v>16</v>
      </c>
      <c r="E26" s="45">
        <v>13</v>
      </c>
      <c r="F26" s="4" t="str">
        <f>IF(C26=0,"",INDEX(Nimet!$A$2:$D$251,C26,4))</f>
        <v>Toni Soine, PT-Espoo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>
        <v>32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171" t="s">
        <v>371</v>
      </c>
      <c r="K28" s="3"/>
    </row>
    <row r="29" spans="3:11" ht="14.25" customHeight="1">
      <c r="C29" s="20">
        <v>90</v>
      </c>
      <c r="D29" s="49">
        <v>17</v>
      </c>
      <c r="E29" s="44">
        <v>19</v>
      </c>
      <c r="F29" s="5" t="str">
        <f>IF(C29=0,"",INDEX(Nimet!$A$2:$D$251,C29,4))</f>
        <v>Jukka Julin, SeSi</v>
      </c>
      <c r="G29" s="40">
        <v>17</v>
      </c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>
        <v>17</v>
      </c>
      <c r="I30" s="23"/>
      <c r="J30" s="25"/>
      <c r="K30" s="3"/>
    </row>
    <row r="31" spans="3:11" ht="14.25" customHeight="1">
      <c r="C31" s="20">
        <v>47</v>
      </c>
      <c r="D31" s="49">
        <v>19</v>
      </c>
      <c r="E31" s="44"/>
      <c r="F31" s="5" t="str">
        <f>IF(C31=0,"",INDEX(Nimet!$A$2:$D$251,C31,4))</f>
        <v>Lasse Vimpari, YNM</v>
      </c>
      <c r="G31" s="43">
        <v>20</v>
      </c>
      <c r="H31" s="169" t="s">
        <v>303</v>
      </c>
      <c r="I31" s="23"/>
      <c r="J31" s="25"/>
      <c r="K31" s="3"/>
    </row>
    <row r="32" spans="3:11" ht="14.25" customHeight="1">
      <c r="C32" s="20">
        <v>5</v>
      </c>
      <c r="D32" s="50">
        <v>20</v>
      </c>
      <c r="E32" s="45" t="s">
        <v>158</v>
      </c>
      <c r="F32" s="4" t="str">
        <f>IF(C32=0,"",INDEX(Nimet!$A$2:$D$251,C32,4))</f>
        <v>Pasi Laine, HäKi</v>
      </c>
      <c r="G32" s="37" t="s">
        <v>297</v>
      </c>
      <c r="H32" s="25"/>
      <c r="I32" s="41">
        <v>24</v>
      </c>
      <c r="J32" s="25"/>
      <c r="K32" s="3"/>
    </row>
    <row r="33" spans="3:11" ht="14.25" customHeight="1">
      <c r="C33" s="20">
        <v>81</v>
      </c>
      <c r="D33" s="49">
        <v>21</v>
      </c>
      <c r="E33" s="44">
        <v>73</v>
      </c>
      <c r="F33" s="5" t="str">
        <f>IF(C33=0,"",INDEX(Nimet!$A$2:$D$251,C33,4))</f>
        <v>Tomi Penttilä, TuTo</v>
      </c>
      <c r="G33" s="40">
        <v>22</v>
      </c>
      <c r="H33" s="25"/>
      <c r="I33" s="169" t="s">
        <v>325</v>
      </c>
      <c r="J33" s="25"/>
      <c r="K33" s="3"/>
    </row>
    <row r="34" spans="3:11" ht="14.25" customHeight="1">
      <c r="C34" s="20">
        <v>23</v>
      </c>
      <c r="D34" s="50">
        <v>22</v>
      </c>
      <c r="E34" s="45"/>
      <c r="F34" s="4" t="str">
        <f>IF(C34=0,"",INDEX(Nimet!$A$2:$D$251,C34,4))</f>
        <v>Jani Anttila, OPT-86</v>
      </c>
      <c r="G34" s="168" t="s">
        <v>293</v>
      </c>
      <c r="H34" s="42">
        <v>24</v>
      </c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>
        <v>24</v>
      </c>
      <c r="H35" s="37" t="s">
        <v>312</v>
      </c>
      <c r="I35" s="25"/>
      <c r="J35" s="25"/>
      <c r="K35" s="3"/>
    </row>
    <row r="36" spans="3:11" ht="14.25" customHeight="1">
      <c r="C36" s="20">
        <v>67</v>
      </c>
      <c r="D36" s="50">
        <v>24</v>
      </c>
      <c r="E36" s="45">
        <v>20</v>
      </c>
      <c r="F36" s="4" t="str">
        <f>IF(C36=0,"",INDEX(Nimet!$A$2:$D$251,C36,4))</f>
        <v>Mikko Kantola, TuKa</v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>
        <v>32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7" t="s">
        <v>350</v>
      </c>
    </row>
    <row r="39" spans="3:10" ht="14.25" customHeight="1">
      <c r="C39" s="20">
        <v>72</v>
      </c>
      <c r="D39" s="49">
        <v>25</v>
      </c>
      <c r="E39" s="44">
        <v>44</v>
      </c>
      <c r="F39" s="5" t="str">
        <f>IF(C39=0,"",INDEX(Nimet!$A$2:$D$251,C39,4))</f>
        <v>Otto Tennilä, PT-75</v>
      </c>
      <c r="G39" s="40">
        <v>25</v>
      </c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1">
        <v>28</v>
      </c>
      <c r="I40" s="25"/>
      <c r="J40" s="26"/>
    </row>
    <row r="41" spans="3:10" ht="14.25" customHeight="1">
      <c r="C41" s="20">
        <v>99</v>
      </c>
      <c r="D41" s="49">
        <v>27</v>
      </c>
      <c r="E41" s="44"/>
      <c r="F41" s="5" t="str">
        <f>IF(C41=0,"",INDEX(Nimet!$A$2:$D$251,C41,4))</f>
        <v>Stefan Spies, DJK Schweinfurt</v>
      </c>
      <c r="G41" s="43">
        <v>28</v>
      </c>
      <c r="H41" s="169" t="s">
        <v>307</v>
      </c>
      <c r="I41" s="25"/>
      <c r="J41" s="26"/>
    </row>
    <row r="42" spans="3:10" ht="14.25" customHeight="1">
      <c r="C42" s="20">
        <v>43</v>
      </c>
      <c r="D42" s="50">
        <v>28</v>
      </c>
      <c r="E42" s="45">
        <v>93</v>
      </c>
      <c r="F42" s="4" t="str">
        <f>IF(C42=0,"",INDEX(Nimet!$A$2:$D$251,C42,4))</f>
        <v>Samuli Soine, PT-Espoo</v>
      </c>
      <c r="G42" s="37" t="s">
        <v>295</v>
      </c>
      <c r="H42" s="25"/>
      <c r="I42" s="42">
        <v>32</v>
      </c>
      <c r="J42" s="26"/>
    </row>
    <row r="43" spans="3:10" ht="14.25" customHeight="1">
      <c r="C43" s="20">
        <v>89</v>
      </c>
      <c r="D43" s="49">
        <v>29</v>
      </c>
      <c r="E43" s="44" t="s">
        <v>158</v>
      </c>
      <c r="F43" s="5" t="str">
        <f>IF(C43=0,"",INDEX(Nimet!$A$2:$D$251,C43,4))</f>
        <v>Ville Julin, SeSi</v>
      </c>
      <c r="G43" s="40">
        <v>29</v>
      </c>
      <c r="H43" s="25"/>
      <c r="I43" s="37" t="s">
        <v>334</v>
      </c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>
        <v>32</v>
      </c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>
        <v>32</v>
      </c>
      <c r="H45" s="37" t="s">
        <v>299</v>
      </c>
      <c r="I45" s="23"/>
      <c r="J45" s="26"/>
    </row>
    <row r="46" spans="3:10" ht="14.25" customHeight="1">
      <c r="C46" s="20">
        <v>28</v>
      </c>
      <c r="D46" s="50">
        <v>32</v>
      </c>
      <c r="E46" s="45">
        <v>10</v>
      </c>
      <c r="F46" s="4" t="str">
        <f>IF(C46=0,"",INDEX(Nimet!$A$2:$D$251,C46,4))</f>
        <v>Esa Miettinen, KuPTS</v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E15" sqref="E15"/>
    </sheetView>
  </sheetViews>
  <sheetFormatPr defaultColWidth="9.140625" defaultRowHeight="12.75"/>
  <cols>
    <col min="1" max="1" width="5.421875" style="121" customWidth="1"/>
    <col min="2" max="2" width="20.7109375" style="149" customWidth="1"/>
    <col min="3" max="3" width="21.8515625" style="160" customWidth="1"/>
    <col min="4" max="4" width="21.8515625" style="148" customWidth="1"/>
    <col min="6" max="6" width="5.57421875" style="0" customWidth="1"/>
    <col min="7" max="8" width="15.8515625" style="0" customWidth="1"/>
  </cols>
  <sheetData>
    <row r="1" spans="1:4" s="120" customFormat="1" ht="20.25">
      <c r="A1" s="8" t="s">
        <v>143</v>
      </c>
      <c r="B1" s="118"/>
      <c r="C1" s="119"/>
      <c r="D1" s="119"/>
    </row>
    <row r="2" spans="1:4" s="120" customFormat="1" ht="20.25">
      <c r="A2" s="10" t="s">
        <v>26</v>
      </c>
      <c r="B2" s="118"/>
      <c r="C2" s="119"/>
      <c r="D2" s="119"/>
    </row>
    <row r="3" spans="1:4" s="120" customFormat="1" ht="20.25">
      <c r="A3" s="9" t="s">
        <v>190</v>
      </c>
      <c r="B3" s="118"/>
      <c r="C3" s="119"/>
      <c r="D3" s="119"/>
    </row>
    <row r="4" spans="2:4" s="120" customFormat="1" ht="20.25">
      <c r="B4" s="118"/>
      <c r="C4" s="119"/>
      <c r="D4" s="119"/>
    </row>
    <row r="5" spans="2:4" ht="12" customHeight="1">
      <c r="B5" s="122"/>
      <c r="C5" s="123"/>
      <c r="D5" s="124"/>
    </row>
    <row r="6" spans="1:4" ht="12" customHeight="1">
      <c r="A6" s="121">
        <v>1</v>
      </c>
      <c r="B6" s="125" t="s">
        <v>67</v>
      </c>
      <c r="C6" s="126"/>
      <c r="D6" s="126"/>
    </row>
    <row r="7" spans="2:4" ht="12" customHeight="1">
      <c r="B7" s="127">
        <v>1</v>
      </c>
      <c r="C7" s="125" t="s">
        <v>258</v>
      </c>
      <c r="D7" s="128"/>
    </row>
    <row r="8" spans="1:4" ht="12" customHeight="1">
      <c r="A8" s="129">
        <v>8</v>
      </c>
      <c r="B8" s="125"/>
      <c r="C8" s="130"/>
      <c r="D8" s="131"/>
    </row>
    <row r="9" spans="2:4" ht="12" customHeight="1">
      <c r="B9" s="132"/>
      <c r="C9" s="133">
        <v>5</v>
      </c>
      <c r="D9" s="125" t="s">
        <v>258</v>
      </c>
    </row>
    <row r="10" spans="1:4" ht="12" customHeight="1">
      <c r="A10" s="121">
        <v>5</v>
      </c>
      <c r="B10" s="125" t="s">
        <v>253</v>
      </c>
      <c r="C10" s="134"/>
      <c r="D10" s="135" t="s">
        <v>269</v>
      </c>
    </row>
    <row r="11" spans="2:4" ht="12" customHeight="1">
      <c r="B11" s="136">
        <v>2</v>
      </c>
      <c r="C11" s="137" t="s">
        <v>259</v>
      </c>
      <c r="D11" s="134"/>
    </row>
    <row r="12" spans="1:4" ht="12" customHeight="1">
      <c r="A12" s="121">
        <v>4</v>
      </c>
      <c r="B12" s="138" t="s">
        <v>98</v>
      </c>
      <c r="C12" s="139" t="s">
        <v>260</v>
      </c>
      <c r="D12" s="140"/>
    </row>
    <row r="13" spans="2:6" ht="12" customHeight="1">
      <c r="B13" s="141"/>
      <c r="C13" s="142"/>
      <c r="D13" s="134">
        <v>7</v>
      </c>
      <c r="E13" s="143" t="s">
        <v>267</v>
      </c>
      <c r="F13" s="143"/>
    </row>
    <row r="14" spans="1:5" ht="12" customHeight="1">
      <c r="A14" s="121">
        <v>3</v>
      </c>
      <c r="B14" s="125" t="s">
        <v>120</v>
      </c>
      <c r="C14" s="139"/>
      <c r="D14" s="134"/>
      <c r="E14" t="s">
        <v>300</v>
      </c>
    </row>
    <row r="15" spans="2:6" ht="12" customHeight="1">
      <c r="B15" s="127">
        <v>3</v>
      </c>
      <c r="C15" s="125" t="s">
        <v>265</v>
      </c>
      <c r="D15" s="144"/>
      <c r="F15" s="145">
        <v>1</v>
      </c>
    </row>
    <row r="16" spans="1:4" ht="12" customHeight="1">
      <c r="A16" s="121">
        <v>6</v>
      </c>
      <c r="B16" s="138" t="s">
        <v>121</v>
      </c>
      <c r="C16" s="134" t="s">
        <v>266</v>
      </c>
      <c r="D16" s="134"/>
    </row>
    <row r="17" spans="2:4" ht="12" customHeight="1">
      <c r="B17" s="142"/>
      <c r="C17" s="134">
        <v>6</v>
      </c>
      <c r="D17" s="137" t="s">
        <v>267</v>
      </c>
    </row>
    <row r="18" spans="1:4" ht="12" customHeight="1">
      <c r="A18" s="121">
        <v>7</v>
      </c>
      <c r="B18" s="125"/>
      <c r="C18" s="134"/>
      <c r="D18" s="139" t="s">
        <v>271</v>
      </c>
    </row>
    <row r="19" spans="2:4" ht="12" customHeight="1">
      <c r="B19" s="127">
        <v>4</v>
      </c>
      <c r="C19" s="137" t="s">
        <v>267</v>
      </c>
      <c r="D19" s="139"/>
    </row>
    <row r="20" spans="1:4" ht="12" customHeight="1">
      <c r="A20" s="121">
        <v>2</v>
      </c>
      <c r="B20" s="138" t="s">
        <v>92</v>
      </c>
      <c r="C20" s="131"/>
      <c r="D20" s="139"/>
    </row>
    <row r="21" spans="2:4" ht="12" customHeight="1">
      <c r="B21" s="142"/>
      <c r="C21" s="131"/>
      <c r="D21" s="139"/>
    </row>
    <row r="22" spans="2:8" ht="12" customHeight="1">
      <c r="B22" s="142"/>
      <c r="C22" s="131"/>
      <c r="D22" s="139"/>
      <c r="F22" s="129"/>
      <c r="G22" s="142"/>
      <c r="H22" s="139"/>
    </row>
    <row r="23" spans="2:8" ht="12" customHeight="1">
      <c r="B23" s="146">
        <v>-6</v>
      </c>
      <c r="C23" s="125" t="s">
        <v>265</v>
      </c>
      <c r="D23" s="139"/>
      <c r="F23" s="129"/>
      <c r="G23" s="142"/>
      <c r="H23" s="139"/>
    </row>
    <row r="24" spans="2:3" ht="12" customHeight="1">
      <c r="B24" s="132"/>
      <c r="C24" s="147"/>
    </row>
    <row r="25" spans="3:4" ht="12" customHeight="1">
      <c r="C25" s="134">
        <v>10</v>
      </c>
      <c r="D25" s="125" t="s">
        <v>265</v>
      </c>
    </row>
    <row r="26" spans="1:4" ht="12" customHeight="1">
      <c r="A26" s="121">
        <v>-1</v>
      </c>
      <c r="B26" s="125"/>
      <c r="C26" s="147"/>
      <c r="D26" s="150" t="s">
        <v>279</v>
      </c>
    </row>
    <row r="27" spans="2:11" ht="12" customHeight="1">
      <c r="B27" s="127">
        <v>8</v>
      </c>
      <c r="C27" s="137" t="s">
        <v>261</v>
      </c>
      <c r="D27" s="151"/>
      <c r="K27" s="152"/>
    </row>
    <row r="28" spans="1:4" ht="12" customHeight="1">
      <c r="A28" s="121">
        <v>-2</v>
      </c>
      <c r="B28" s="138"/>
      <c r="C28" s="139"/>
      <c r="D28" s="140"/>
    </row>
    <row r="29" spans="2:6" ht="12" customHeight="1">
      <c r="B29" s="142"/>
      <c r="C29" s="142"/>
      <c r="D29" s="134">
        <v>12</v>
      </c>
      <c r="E29" s="143"/>
      <c r="F29" s="143"/>
    </row>
    <row r="30" spans="2:4" ht="12" customHeight="1">
      <c r="B30" s="142"/>
      <c r="C30" s="142"/>
      <c r="D30" s="134"/>
    </row>
    <row r="31" spans="2:6" ht="12" customHeight="1">
      <c r="B31" s="146">
        <v>-5</v>
      </c>
      <c r="C31" s="125" t="s">
        <v>259</v>
      </c>
      <c r="D31" s="151"/>
      <c r="F31" s="145">
        <v>3</v>
      </c>
    </row>
    <row r="32" spans="2:4" ht="12" customHeight="1">
      <c r="B32" s="132"/>
      <c r="C32" s="153"/>
      <c r="D32" s="151"/>
    </row>
    <row r="33" spans="3:4" ht="12" customHeight="1">
      <c r="C33" s="134">
        <v>11</v>
      </c>
      <c r="D33" s="137" t="s">
        <v>268</v>
      </c>
    </row>
    <row r="34" spans="1:4" ht="12" customHeight="1">
      <c r="A34" s="121">
        <v>-3</v>
      </c>
      <c r="B34" s="125"/>
      <c r="C34" s="134"/>
      <c r="D34" t="s">
        <v>292</v>
      </c>
    </row>
    <row r="35" spans="2:3" ht="12" customHeight="1">
      <c r="B35" s="136">
        <v>9</v>
      </c>
      <c r="C35" s="137" t="s">
        <v>268</v>
      </c>
    </row>
    <row r="36" spans="1:3" ht="12" customHeight="1">
      <c r="A36" s="121">
        <v>-4</v>
      </c>
      <c r="B36" s="138"/>
      <c r="C36" s="139"/>
    </row>
    <row r="37" spans="2:3" ht="12" customHeight="1">
      <c r="B37" s="141"/>
      <c r="C37" s="139"/>
    </row>
    <row r="38" spans="1:3" ht="12" customHeight="1">
      <c r="A38"/>
      <c r="B38"/>
      <c r="C38"/>
    </row>
    <row r="39" spans="1:3" ht="12" customHeight="1">
      <c r="A39" s="129"/>
      <c r="B39" s="142"/>
      <c r="C39" s="139"/>
    </row>
    <row r="40" spans="1:3" ht="12" customHeight="1">
      <c r="A40"/>
      <c r="B40"/>
      <c r="C40" s="154"/>
    </row>
    <row r="41" spans="1:3" ht="12" customHeight="1">
      <c r="A41" s="121">
        <v>-10</v>
      </c>
      <c r="B41" s="125"/>
      <c r="C41"/>
    </row>
    <row r="42" spans="2:3" ht="12" customHeight="1">
      <c r="B42" s="155">
        <v>13</v>
      </c>
      <c r="C42" s="156"/>
    </row>
    <row r="43" spans="1:3" ht="12" customHeight="1">
      <c r="A43" s="129">
        <v>-11</v>
      </c>
      <c r="B43" s="138"/>
      <c r="C43" s="139"/>
    </row>
    <row r="44" spans="1:3" ht="12" customHeight="1">
      <c r="A44" s="129"/>
      <c r="B44" s="142"/>
      <c r="C44" s="157">
        <v>5</v>
      </c>
    </row>
    <row r="45" spans="1:3" ht="12" customHeight="1">
      <c r="A45" s="129"/>
      <c r="B45" s="142"/>
      <c r="C45" s="139"/>
    </row>
    <row r="46" spans="1:3" ht="12" customHeight="1">
      <c r="A46"/>
      <c r="B46"/>
      <c r="C46" s="154"/>
    </row>
    <row r="47" spans="1:3" ht="12" customHeight="1">
      <c r="A47" s="121">
        <v>-8</v>
      </c>
      <c r="B47" s="125"/>
      <c r="C47"/>
    </row>
    <row r="48" spans="2:3" ht="12" customHeight="1">
      <c r="B48" s="142">
        <v>14</v>
      </c>
      <c r="C48" s="158"/>
    </row>
    <row r="49" spans="1:3" ht="12" customHeight="1">
      <c r="A49" s="129">
        <v>-9</v>
      </c>
      <c r="B49" s="125"/>
      <c r="C49" s="159"/>
    </row>
    <row r="50" spans="1:3" ht="12" customHeight="1">
      <c r="A50" s="129"/>
      <c r="B50" s="142"/>
      <c r="C50" s="157">
        <v>7</v>
      </c>
    </row>
    <row r="51" ht="12" customHeight="1"/>
    <row r="52" spans="1:3" ht="12" customHeight="1">
      <c r="A52" s="129"/>
      <c r="B52" s="161"/>
      <c r="C52" s="162"/>
    </row>
    <row r="53" spans="1:4" ht="15" customHeight="1">
      <c r="A53" s="129"/>
      <c r="B53" s="163"/>
      <c r="C53" s="162"/>
      <c r="D53" s="139"/>
    </row>
    <row r="54" spans="1:3" s="165" customFormat="1" ht="15" customHeight="1">
      <c r="A54" s="164"/>
      <c r="B54" s="163"/>
      <c r="C54" s="164"/>
    </row>
    <row r="55" spans="1:3" s="165" customFormat="1" ht="15" customHeight="1">
      <c r="A55" s="164"/>
      <c r="B55" s="163"/>
      <c r="C55" s="164"/>
    </row>
    <row r="56" spans="1:3" s="165" customFormat="1" ht="15" customHeight="1">
      <c r="A56" s="164"/>
      <c r="B56" s="163"/>
      <c r="C56" s="164"/>
    </row>
    <row r="57" spans="1:4" ht="15" customHeight="1">
      <c r="A57" s="129"/>
      <c r="B57" s="166"/>
      <c r="C57" s="162"/>
      <c r="D57"/>
    </row>
    <row r="58" spans="1:3" ht="15" customHeight="1">
      <c r="A58" s="129"/>
      <c r="B58" s="163"/>
      <c r="C58" s="162"/>
    </row>
    <row r="59" spans="1:3" ht="15" customHeight="1">
      <c r="A59" s="129"/>
      <c r="B59" s="163"/>
      <c r="C59" s="162"/>
    </row>
    <row r="60" spans="1:3" ht="15" customHeight="1">
      <c r="A60" s="129"/>
      <c r="B60" s="163"/>
      <c r="C60" s="162"/>
    </row>
    <row r="61" spans="1:3" ht="15" customHeight="1">
      <c r="A61" s="129"/>
      <c r="B61" s="163"/>
      <c r="C61" s="162"/>
    </row>
    <row r="62" ht="12" customHeight="1"/>
    <row r="63" ht="12" customHeight="1">
      <c r="B63" s="167"/>
    </row>
    <row r="64" ht="12" customHeight="1"/>
    <row r="65" ht="12" customHeight="1">
      <c r="B65" s="167"/>
    </row>
    <row r="66" ht="12" customHeight="1">
      <c r="B66" s="167"/>
    </row>
    <row r="67" ht="12" customHeight="1">
      <c r="B67" s="167"/>
    </row>
    <row r="68" ht="12.75">
      <c r="B68" s="167"/>
    </row>
    <row r="69" ht="12.75">
      <c r="B69" s="16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I42" sqref="I42"/>
    </sheetView>
  </sheetViews>
  <sheetFormatPr defaultColWidth="9.140625" defaultRowHeight="12.75"/>
  <cols>
    <col min="1" max="1" width="5.421875" style="121" customWidth="1"/>
    <col min="2" max="2" width="20.7109375" style="149" customWidth="1"/>
    <col min="3" max="3" width="21.8515625" style="160" customWidth="1"/>
    <col min="4" max="4" width="21.8515625" style="148" customWidth="1"/>
    <col min="6" max="6" width="5.57421875" style="0" customWidth="1"/>
    <col min="7" max="8" width="15.8515625" style="0" customWidth="1"/>
  </cols>
  <sheetData>
    <row r="1" spans="1:4" s="120" customFormat="1" ht="20.25">
      <c r="A1" s="8" t="s">
        <v>143</v>
      </c>
      <c r="B1" s="118"/>
      <c r="C1" s="119"/>
      <c r="D1" s="119"/>
    </row>
    <row r="2" spans="1:4" s="120" customFormat="1" ht="20.25">
      <c r="A2" s="10" t="s">
        <v>26</v>
      </c>
      <c r="B2" s="118"/>
      <c r="C2" s="119"/>
      <c r="D2" s="119"/>
    </row>
    <row r="3" spans="1:4" s="120" customFormat="1" ht="20.25">
      <c r="A3" s="9" t="s">
        <v>363</v>
      </c>
      <c r="B3" s="118"/>
      <c r="C3" s="119"/>
      <c r="D3" s="119"/>
    </row>
    <row r="4" spans="2:4" s="120" customFormat="1" ht="20.25">
      <c r="B4" s="118"/>
      <c r="C4" s="119"/>
      <c r="D4" s="119"/>
    </row>
    <row r="5" spans="2:4" ht="12" customHeight="1">
      <c r="B5" s="122"/>
      <c r="C5" s="123"/>
      <c r="D5" s="124"/>
    </row>
    <row r="6" spans="2:4" ht="12" customHeight="1">
      <c r="B6" s="125"/>
      <c r="C6" s="126"/>
      <c r="D6" s="126"/>
    </row>
    <row r="7" spans="2:4" ht="12" customHeight="1">
      <c r="B7" s="127"/>
      <c r="C7" s="125" t="s">
        <v>116</v>
      </c>
      <c r="D7" s="128"/>
    </row>
    <row r="8" spans="1:4" ht="12" customHeight="1">
      <c r="A8" s="129"/>
      <c r="B8" s="125"/>
      <c r="C8" s="130"/>
      <c r="D8" s="131"/>
    </row>
    <row r="9" spans="2:4" ht="12" customHeight="1">
      <c r="B9" s="132"/>
      <c r="C9" s="133">
        <v>5</v>
      </c>
      <c r="D9" s="125" t="s">
        <v>365</v>
      </c>
    </row>
    <row r="10" spans="2:4" ht="12" customHeight="1">
      <c r="B10" s="125"/>
      <c r="C10" s="134"/>
      <c r="D10" s="135" t="s">
        <v>366</v>
      </c>
    </row>
    <row r="11" spans="2:4" ht="12" customHeight="1">
      <c r="B11" s="136"/>
      <c r="C11" s="137" t="s">
        <v>364</v>
      </c>
      <c r="D11" s="134"/>
    </row>
    <row r="12" spans="2:4" ht="12" customHeight="1">
      <c r="B12" s="138"/>
      <c r="C12" s="139"/>
      <c r="D12" s="140"/>
    </row>
    <row r="13" spans="2:6" ht="12" customHeight="1">
      <c r="B13" s="141"/>
      <c r="C13" s="142"/>
      <c r="D13" s="134">
        <v>7</v>
      </c>
      <c r="E13" s="143" t="s">
        <v>114</v>
      </c>
      <c r="F13" s="143"/>
    </row>
    <row r="14" spans="2:5" ht="12" customHeight="1">
      <c r="B14" s="125"/>
      <c r="C14" s="139"/>
      <c r="D14" s="134"/>
      <c r="E14" t="s">
        <v>368</v>
      </c>
    </row>
    <row r="15" spans="2:6" ht="12" customHeight="1">
      <c r="B15" s="127"/>
      <c r="C15" s="125" t="s">
        <v>114</v>
      </c>
      <c r="D15" s="144"/>
      <c r="F15" s="145">
        <v>7</v>
      </c>
    </row>
    <row r="16" spans="2:4" ht="12" customHeight="1">
      <c r="B16" s="138"/>
      <c r="C16" s="134"/>
      <c r="D16" s="134"/>
    </row>
    <row r="17" spans="2:4" ht="12" customHeight="1">
      <c r="B17" s="142"/>
      <c r="C17" s="134">
        <v>6</v>
      </c>
      <c r="D17" s="137" t="s">
        <v>365</v>
      </c>
    </row>
    <row r="18" spans="2:4" ht="12" customHeight="1">
      <c r="B18" s="125"/>
      <c r="C18" s="134"/>
      <c r="D18" s="139" t="s">
        <v>367</v>
      </c>
    </row>
    <row r="19" spans="2:4" ht="12" customHeight="1">
      <c r="B19" s="127"/>
      <c r="C19" s="137" t="s">
        <v>95</v>
      </c>
      <c r="D19" s="139"/>
    </row>
    <row r="20" spans="2:4" ht="12" customHeight="1">
      <c r="B20" s="138"/>
      <c r="C20" s="131"/>
      <c r="D20" s="139"/>
    </row>
    <row r="21" spans="2:4" ht="12" customHeight="1">
      <c r="B21" s="142"/>
      <c r="C21" s="131"/>
      <c r="D21" s="139"/>
    </row>
    <row r="22" spans="2:8" ht="12" customHeight="1">
      <c r="B22" s="142"/>
      <c r="C22" s="131"/>
      <c r="D22" s="139"/>
      <c r="F22" s="129"/>
      <c r="G22" s="142"/>
      <c r="H22" s="139"/>
    </row>
    <row r="23" spans="2:8" ht="12" customHeight="1">
      <c r="B23" s="146"/>
      <c r="C23" s="125"/>
      <c r="D23" s="139"/>
      <c r="F23" s="129"/>
      <c r="G23" s="142"/>
      <c r="H23" s="139"/>
    </row>
    <row r="24" spans="2:3" ht="12" customHeight="1">
      <c r="B24" s="132"/>
      <c r="C24" s="147"/>
    </row>
    <row r="25" spans="3:4" ht="12" customHeight="1">
      <c r="C25" s="134">
        <v>10</v>
      </c>
      <c r="D25" s="125" t="s">
        <v>369</v>
      </c>
    </row>
    <row r="26" spans="2:4" ht="12" customHeight="1">
      <c r="B26" s="125"/>
      <c r="C26" s="147"/>
      <c r="D26" s="150"/>
    </row>
    <row r="27" spans="2:11" ht="12" customHeight="1">
      <c r="B27" s="127"/>
      <c r="C27" s="137"/>
      <c r="D27" s="151"/>
      <c r="K27" s="152"/>
    </row>
    <row r="28" spans="2:4" ht="12" customHeight="1">
      <c r="B28" s="138"/>
      <c r="C28" s="139"/>
      <c r="D28" s="140"/>
    </row>
    <row r="29" spans="2:6" ht="12" customHeight="1">
      <c r="B29" s="142"/>
      <c r="C29" s="142"/>
      <c r="D29" s="134">
        <v>12</v>
      </c>
      <c r="E29" s="143" t="s">
        <v>259</v>
      </c>
      <c r="F29" s="143"/>
    </row>
    <row r="30" spans="2:5" ht="12" customHeight="1">
      <c r="B30" s="142"/>
      <c r="C30" s="142"/>
      <c r="D30" s="134"/>
      <c r="E30" t="s">
        <v>370</v>
      </c>
    </row>
    <row r="31" spans="2:6" ht="12" customHeight="1">
      <c r="B31" s="146"/>
      <c r="C31" s="125"/>
      <c r="D31" s="151"/>
      <c r="F31" s="145">
        <v>9</v>
      </c>
    </row>
    <row r="32" spans="2:4" ht="12" customHeight="1">
      <c r="B32" s="132"/>
      <c r="C32" s="153"/>
      <c r="D32" s="151"/>
    </row>
    <row r="33" spans="3:4" ht="12" customHeight="1">
      <c r="C33" s="134">
        <v>11</v>
      </c>
      <c r="D33" s="137" t="s">
        <v>259</v>
      </c>
    </row>
    <row r="34" spans="2:4" ht="12" customHeight="1">
      <c r="B34" s="125"/>
      <c r="C34" s="134"/>
      <c r="D34"/>
    </row>
    <row r="35" spans="2:3" ht="12" customHeight="1">
      <c r="B35" s="136"/>
      <c r="C35" s="137"/>
    </row>
    <row r="36" spans="2:3" ht="12" customHeight="1">
      <c r="B36" s="138"/>
      <c r="C36" s="139"/>
    </row>
    <row r="37" spans="2:3" ht="12" customHeight="1">
      <c r="B37" s="141"/>
      <c r="C37" s="139"/>
    </row>
    <row r="38" spans="1:3" ht="12" customHeight="1">
      <c r="A38"/>
      <c r="B38"/>
      <c r="C38"/>
    </row>
    <row r="39" spans="1:3" ht="12" customHeight="1">
      <c r="A39" s="129"/>
      <c r="B39" s="142"/>
      <c r="C39" s="139"/>
    </row>
    <row r="40" spans="1:3" ht="12" customHeight="1">
      <c r="A40"/>
      <c r="B40"/>
      <c r="C40" s="154"/>
    </row>
    <row r="41" spans="2:3" ht="12" customHeight="1">
      <c r="B41" s="125"/>
      <c r="C41"/>
    </row>
    <row r="42" spans="2:3" ht="12" customHeight="1">
      <c r="B42" s="155"/>
      <c r="C42" s="156"/>
    </row>
    <row r="43" spans="1:3" ht="12" customHeight="1">
      <c r="A43" s="129"/>
      <c r="B43" s="138"/>
      <c r="C43" s="139"/>
    </row>
    <row r="44" spans="1:3" ht="12" customHeight="1">
      <c r="A44" s="129"/>
      <c r="B44" s="142"/>
      <c r="C44" s="157"/>
    </row>
    <row r="45" spans="1:3" ht="12" customHeight="1">
      <c r="A45" s="129"/>
      <c r="B45" s="142"/>
      <c r="C45" s="139"/>
    </row>
    <row r="46" spans="1:3" ht="12" customHeight="1">
      <c r="A46"/>
      <c r="B46"/>
      <c r="C46" s="154"/>
    </row>
    <row r="47" spans="2:3" ht="12" customHeight="1">
      <c r="B47" s="125"/>
      <c r="C47"/>
    </row>
    <row r="48" spans="2:3" ht="12" customHeight="1">
      <c r="B48" s="142"/>
      <c r="C48" s="158"/>
    </row>
    <row r="49" spans="1:3" ht="12" customHeight="1">
      <c r="A49" s="129"/>
      <c r="B49" s="125"/>
      <c r="C49" s="159"/>
    </row>
    <row r="50" spans="1:3" ht="12" customHeight="1">
      <c r="A50" s="129"/>
      <c r="B50" s="142"/>
      <c r="C50" s="157"/>
    </row>
    <row r="51" ht="12" customHeight="1"/>
    <row r="52" spans="1:3" ht="12" customHeight="1">
      <c r="A52" s="129"/>
      <c r="B52" s="161"/>
      <c r="C52" s="162"/>
    </row>
    <row r="53" spans="1:4" ht="15" customHeight="1">
      <c r="A53" s="129"/>
      <c r="B53" s="163"/>
      <c r="C53" s="162"/>
      <c r="D53" s="139"/>
    </row>
    <row r="54" spans="1:3" s="165" customFormat="1" ht="15" customHeight="1">
      <c r="A54" s="164"/>
      <c r="B54" s="163"/>
      <c r="C54" s="164"/>
    </row>
    <row r="55" spans="1:3" s="165" customFormat="1" ht="15" customHeight="1">
      <c r="A55" s="164"/>
      <c r="B55" s="163"/>
      <c r="C55" s="164"/>
    </row>
    <row r="56" spans="1:3" s="165" customFormat="1" ht="15" customHeight="1">
      <c r="A56" s="164"/>
      <c r="B56" s="163"/>
      <c r="C56" s="164"/>
    </row>
    <row r="57" spans="1:4" ht="15" customHeight="1">
      <c r="A57" s="129"/>
      <c r="B57" s="166"/>
      <c r="C57" s="162"/>
      <c r="D57"/>
    </row>
    <row r="58" spans="1:3" ht="15" customHeight="1">
      <c r="A58" s="129"/>
      <c r="B58" s="163"/>
      <c r="C58" s="162"/>
    </row>
    <row r="59" spans="1:3" ht="15" customHeight="1">
      <c r="A59" s="129"/>
      <c r="B59" s="163"/>
      <c r="C59" s="162"/>
    </row>
    <row r="60" spans="1:3" ht="15" customHeight="1">
      <c r="A60" s="129"/>
      <c r="B60" s="163"/>
      <c r="C60" s="162"/>
    </row>
    <row r="61" spans="1:3" ht="15" customHeight="1">
      <c r="A61" s="129"/>
      <c r="B61" s="163"/>
      <c r="C61" s="162"/>
    </row>
    <row r="62" ht="12" customHeight="1"/>
    <row r="63" ht="12" customHeight="1">
      <c r="B63" s="167"/>
    </row>
    <row r="64" ht="12" customHeight="1"/>
    <row r="65" ht="12" customHeight="1">
      <c r="B65" s="167"/>
    </row>
    <row r="66" ht="12" customHeight="1">
      <c r="B66" s="167"/>
    </row>
    <row r="67" ht="12" customHeight="1">
      <c r="B67" s="167"/>
    </row>
    <row r="68" ht="12.75">
      <c r="B68" s="167"/>
    </row>
    <row r="69" ht="12.75">
      <c r="B69" s="16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1:K48"/>
  <sheetViews>
    <sheetView zoomScale="75" zoomScaleNormal="75" workbookViewId="0" topLeftCell="A1">
      <selection activeCell="J30" sqref="J30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143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str">
        <f>IF(J29="","",VLOOKUP(J29,D11:F48,3))</f>
        <v>Tuomo Sihvonen, Vana</v>
      </c>
      <c r="J3" s="1" t="str">
        <f>IF(J30="","",J30)</f>
        <v>8,3,9</v>
      </c>
    </row>
    <row r="4" spans="4:8" ht="15" customHeight="1">
      <c r="D4" s="9" t="s">
        <v>153</v>
      </c>
      <c r="G4" s="22" t="s">
        <v>31</v>
      </c>
      <c r="H4" s="1" t="str">
        <f>IF(J29="","",IF(J19=J29,VLOOKUP(J39,D11:F48,3),VLOOKUP(J19,D11:F48,3)))</f>
        <v>Jani Anttila, OPT-86</v>
      </c>
    </row>
    <row r="5" spans="4:8" ht="15" customHeight="1">
      <c r="D5" s="9"/>
      <c r="G5" s="22" t="s">
        <v>32</v>
      </c>
      <c r="H5" s="1" t="str">
        <f>IF(J19="","",IF(I14=J19,VLOOKUP(I24,$D$11:$F$48,3),VLOOKUP(I14,$D$11:$F$48,3)))</f>
        <v>Toni Soine, PT-Espoo</v>
      </c>
    </row>
    <row r="6" spans="4:8" ht="15" customHeight="1">
      <c r="D6" s="9" t="s">
        <v>183</v>
      </c>
      <c r="G6" s="22" t="s">
        <v>32</v>
      </c>
      <c r="H6" s="1" t="str">
        <f>IF(J39="","",IF(I34=J39,VLOOKUP(I44,$D$11:$F$48,3),VLOOKUP(I34,$D$11:$F$48,3)))</f>
        <v>Dmitry Vyskubov, PT-Espoo</v>
      </c>
    </row>
    <row r="7" spans="4:7" ht="15" customHeight="1">
      <c r="D7" s="9"/>
      <c r="G7" s="22"/>
    </row>
    <row r="8" spans="4:7" ht="18">
      <c r="D8" s="10" t="s">
        <v>182</v>
      </c>
      <c r="G8" s="22"/>
    </row>
    <row r="9" ht="15" customHeight="1">
      <c r="D9" s="9"/>
    </row>
    <row r="10" spans="4:6" ht="15" customHeight="1">
      <c r="D10" s="2"/>
      <c r="E10" s="2"/>
      <c r="F10" s="2"/>
    </row>
    <row r="11" spans="3:10" ht="14.25" customHeight="1">
      <c r="C11" s="20">
        <v>1</v>
      </c>
      <c r="D11" s="49">
        <v>1</v>
      </c>
      <c r="E11" s="44" t="s">
        <v>154</v>
      </c>
      <c r="F11" s="5" t="str">
        <f>IF(C11=0,"",INDEX(Nimet!$A$2:$D$251,C11,4))</f>
        <v>Janne Tiilikka, Vana</v>
      </c>
      <c r="G11" s="40">
        <v>1</v>
      </c>
      <c r="H11" s="23"/>
      <c r="I11" s="23"/>
      <c r="J11" s="23"/>
    </row>
    <row r="12" spans="3:10" ht="14.25" customHeight="1">
      <c r="C12" s="20"/>
      <c r="D12" s="50">
        <v>2</v>
      </c>
      <c r="E12" s="45"/>
      <c r="F12" s="4">
        <f>IF(C12=0,"",INDEX(Nimet!$A$2:$D$251,C12,4))</f>
      </c>
      <c r="G12" s="32"/>
      <c r="H12" s="41">
        <v>4</v>
      </c>
      <c r="I12" s="23"/>
      <c r="J12" s="23"/>
    </row>
    <row r="13" spans="3:10" ht="14.25" customHeight="1">
      <c r="C13" s="20">
        <v>102</v>
      </c>
      <c r="D13" s="49">
        <v>3</v>
      </c>
      <c r="E13" s="44" t="s">
        <v>154</v>
      </c>
      <c r="F13" s="5" t="str">
        <f>IF(C13=0,"",INDEX(Nimet!$A$2:$D$251,C13,4))</f>
        <v>Tommy Alén, KoKu</v>
      </c>
      <c r="G13" s="43">
        <v>4</v>
      </c>
      <c r="H13" s="169" t="s">
        <v>345</v>
      </c>
      <c r="I13" s="23"/>
      <c r="J13" s="23"/>
    </row>
    <row r="14" spans="3:10" ht="14.25" customHeight="1">
      <c r="C14" s="20">
        <v>42</v>
      </c>
      <c r="D14" s="50">
        <v>4</v>
      </c>
      <c r="E14" s="45" t="s">
        <v>157</v>
      </c>
      <c r="F14" s="4" t="str">
        <f>IF(C14=0,"",INDEX(Nimet!$A$2:$D$251,C14,4))</f>
        <v>Toni Soine, PT-Espoo</v>
      </c>
      <c r="G14" s="37" t="s">
        <v>323</v>
      </c>
      <c r="H14" s="25"/>
      <c r="I14" s="41">
        <v>4</v>
      </c>
      <c r="J14" s="23"/>
    </row>
    <row r="15" spans="3:10" ht="14.25" customHeight="1">
      <c r="C15" s="20">
        <v>97</v>
      </c>
      <c r="D15" s="49">
        <v>5</v>
      </c>
      <c r="E15" s="44" t="s">
        <v>157</v>
      </c>
      <c r="F15" s="5" t="str">
        <f>IF(C15=0,"",INDEX(Nimet!$A$2:$D$251,C15,4))</f>
        <v>Pentti Olah, SeSi</v>
      </c>
      <c r="G15" s="40">
        <v>5</v>
      </c>
      <c r="H15" s="25"/>
      <c r="I15" s="169" t="s">
        <v>216</v>
      </c>
      <c r="J15" s="23"/>
    </row>
    <row r="16" spans="3:10" ht="14.25" customHeight="1">
      <c r="C16" s="20">
        <v>73</v>
      </c>
      <c r="D16" s="50">
        <v>6</v>
      </c>
      <c r="E16" s="45" t="s">
        <v>156</v>
      </c>
      <c r="F16" s="4" t="str">
        <f>IF(C16=0,"",INDEX(Nimet!$A$2:$D$251,C16,4))</f>
        <v>Tapani Hagelberg, PT-75</v>
      </c>
      <c r="G16" s="168" t="s">
        <v>346</v>
      </c>
      <c r="H16" s="42">
        <v>5</v>
      </c>
      <c r="I16" s="25"/>
      <c r="J16" s="23"/>
    </row>
    <row r="17" spans="3:10" ht="14.25" customHeight="1">
      <c r="C17" s="20">
        <v>101</v>
      </c>
      <c r="D17" s="49">
        <v>7</v>
      </c>
      <c r="E17" s="44" t="s">
        <v>154</v>
      </c>
      <c r="F17" s="5" t="str">
        <f>IF(C17=0,"",INDEX(Nimet!$A$2:$D$251,C17,4))</f>
        <v>Sakari Kauranen, KoKu</v>
      </c>
      <c r="G17" s="43">
        <v>8</v>
      </c>
      <c r="H17" s="37" t="s">
        <v>349</v>
      </c>
      <c r="I17" s="25"/>
      <c r="J17" s="23"/>
    </row>
    <row r="18" spans="3:10" ht="14.25" customHeight="1">
      <c r="C18" s="20">
        <v>9</v>
      </c>
      <c r="D18" s="50">
        <v>8</v>
      </c>
      <c r="E18" s="45" t="s">
        <v>156</v>
      </c>
      <c r="F18" s="4" t="str">
        <f>IF(C18=0,"",INDEX(Nimet!$A$2:$D$251,C18,4))</f>
        <v>Olli Tiainen, TuPy</v>
      </c>
      <c r="G18" s="37" t="s">
        <v>333</v>
      </c>
      <c r="H18" s="23"/>
      <c r="I18" s="25"/>
      <c r="J18" s="23"/>
    </row>
    <row r="19" spans="4:10" ht="14.25" customHeight="1">
      <c r="D19" s="3"/>
      <c r="E19" s="46"/>
      <c r="F19" s="3"/>
      <c r="G19" s="23"/>
      <c r="H19" s="23"/>
      <c r="I19" s="25"/>
      <c r="J19" s="40">
        <v>14</v>
      </c>
    </row>
    <row r="20" spans="4:11" ht="14.25" customHeight="1">
      <c r="D20" s="2"/>
      <c r="E20" s="47"/>
      <c r="F20" s="2"/>
      <c r="G20" s="26"/>
      <c r="H20" s="26"/>
      <c r="I20" s="25"/>
      <c r="J20" s="169" t="s">
        <v>372</v>
      </c>
      <c r="K20" s="3"/>
    </row>
    <row r="21" spans="3:11" ht="14.25" customHeight="1">
      <c r="C21" s="20">
        <v>6</v>
      </c>
      <c r="D21" s="49">
        <v>9</v>
      </c>
      <c r="E21" s="44" t="s">
        <v>154</v>
      </c>
      <c r="F21" s="5" t="str">
        <f>IF(C21=0,"",INDEX(Nimet!$A$2:$D$251,C21,4))</f>
        <v>Miika Nuutinen, HäKi</v>
      </c>
      <c r="G21" s="40">
        <v>9</v>
      </c>
      <c r="H21" s="23"/>
      <c r="I21" s="25"/>
      <c r="J21" s="25"/>
      <c r="K21" s="3"/>
    </row>
    <row r="22" spans="3:11" ht="14.25" customHeight="1">
      <c r="C22" s="20">
        <v>56</v>
      </c>
      <c r="D22" s="50">
        <v>10</v>
      </c>
      <c r="E22" s="45" t="s">
        <v>155</v>
      </c>
      <c r="F22" s="4" t="str">
        <f>IF(C22=0,"",INDEX(Nimet!$A$2:$D$251,C22,4))</f>
        <v>Johan Engman, MBF</v>
      </c>
      <c r="G22" s="168" t="s">
        <v>313</v>
      </c>
      <c r="H22" s="41">
        <v>12</v>
      </c>
      <c r="I22" s="25"/>
      <c r="J22" s="25"/>
      <c r="K22" s="3"/>
    </row>
    <row r="23" spans="3:11" ht="14.25" customHeight="1">
      <c r="C23" s="20">
        <v>47</v>
      </c>
      <c r="D23" s="49">
        <v>11</v>
      </c>
      <c r="E23" s="44" t="s">
        <v>156</v>
      </c>
      <c r="F23" s="5" t="str">
        <f>IF(C23=0,"",INDEX(Nimet!$A$2:$D$251,C23,4))</f>
        <v>Lasse Vimpari, YNM</v>
      </c>
      <c r="G23" s="43">
        <v>12</v>
      </c>
      <c r="H23" s="169" t="s">
        <v>344</v>
      </c>
      <c r="I23" s="25"/>
      <c r="J23" s="25"/>
      <c r="K23" s="3"/>
    </row>
    <row r="24" spans="3:11" ht="14.25" customHeight="1">
      <c r="C24" s="20">
        <v>103</v>
      </c>
      <c r="D24" s="50">
        <v>12</v>
      </c>
      <c r="E24" s="45" t="s">
        <v>154</v>
      </c>
      <c r="F24" s="4" t="str">
        <f>IF(C24=0,"",INDEX(Nimet!$A$2:$D$251,C24,4))</f>
        <v>Bo-Eric Herrgård, KoKu</v>
      </c>
      <c r="G24" s="37" t="s">
        <v>330</v>
      </c>
      <c r="H24" s="25"/>
      <c r="I24" s="42">
        <v>14</v>
      </c>
      <c r="J24" s="25"/>
      <c r="K24" s="3"/>
    </row>
    <row r="25" spans="3:11" ht="14.25" customHeight="1">
      <c r="C25" s="20">
        <v>58</v>
      </c>
      <c r="D25" s="49">
        <v>13</v>
      </c>
      <c r="E25" s="44" t="s">
        <v>154</v>
      </c>
      <c r="F25" s="5" t="str">
        <f>IF(C25=0,"",INDEX(Nimet!$A$2:$D$251,C25,4))</f>
        <v>Mikko Frejborg, MBF</v>
      </c>
      <c r="G25" s="40">
        <v>14</v>
      </c>
      <c r="H25" s="25"/>
      <c r="I25" s="37" t="s">
        <v>355</v>
      </c>
      <c r="J25" s="25"/>
      <c r="K25" s="3"/>
    </row>
    <row r="26" spans="3:11" ht="14.25" customHeight="1">
      <c r="C26" s="20">
        <v>23</v>
      </c>
      <c r="D26" s="50">
        <v>14</v>
      </c>
      <c r="E26" s="45" t="s">
        <v>156</v>
      </c>
      <c r="F26" s="4" t="str">
        <f>IF(C26=0,"",INDEX(Nimet!$A$2:$D$251,C26,4))</f>
        <v>Jani Anttila, OPT-86</v>
      </c>
      <c r="G26" s="168" t="s">
        <v>338</v>
      </c>
      <c r="H26" s="42">
        <v>14</v>
      </c>
      <c r="I26" s="23"/>
      <c r="J26" s="25"/>
      <c r="K26" s="3"/>
    </row>
    <row r="27" spans="3:11" ht="14.25" customHeight="1">
      <c r="C27" s="20"/>
      <c r="D27" s="49">
        <v>15</v>
      </c>
      <c r="E27" s="44"/>
      <c r="F27" s="5">
        <f>IF(C27=0,"",INDEX(Nimet!$A$2:$D$251,C27,4))</f>
      </c>
      <c r="G27" s="43">
        <v>16</v>
      </c>
      <c r="H27" s="37" t="s">
        <v>343</v>
      </c>
      <c r="I27" s="23"/>
      <c r="J27" s="25"/>
      <c r="K27" s="3"/>
    </row>
    <row r="28" spans="3:11" ht="14.25" customHeight="1">
      <c r="C28" s="20">
        <v>105</v>
      </c>
      <c r="D28" s="50">
        <v>16</v>
      </c>
      <c r="E28" s="45" t="s">
        <v>154</v>
      </c>
      <c r="F28" s="4" t="str">
        <f>IF(C28=0,"",INDEX(Nimet!$A$2:$D$251,C28,4))</f>
        <v>Pekka Övermark, KoKu</v>
      </c>
      <c r="G28" s="33"/>
      <c r="H28" s="23"/>
      <c r="I28" s="23"/>
      <c r="J28" s="25"/>
      <c r="K28" s="3"/>
    </row>
    <row r="29" spans="5:11" ht="14.25" customHeight="1">
      <c r="E29" s="18"/>
      <c r="G29" s="26"/>
      <c r="H29" s="26"/>
      <c r="I29" s="24"/>
      <c r="J29" s="42">
        <v>28</v>
      </c>
      <c r="K29" s="3"/>
    </row>
    <row r="30" spans="4:11" ht="14.25" customHeight="1">
      <c r="D30" s="2"/>
      <c r="E30" s="47"/>
      <c r="F30" s="2"/>
      <c r="G30" s="26"/>
      <c r="H30" s="26"/>
      <c r="I30" s="27"/>
      <c r="J30" s="171" t="s">
        <v>373</v>
      </c>
      <c r="K30" s="3"/>
    </row>
    <row r="31" spans="3:11" ht="14.25" customHeight="1">
      <c r="C31" s="20">
        <v>2</v>
      </c>
      <c r="D31" s="49">
        <v>17</v>
      </c>
      <c r="E31" s="44" t="s">
        <v>155</v>
      </c>
      <c r="F31" s="5" t="str">
        <f>IF(C31=0,"",INDEX(Nimet!$A$2:$D$251,C31,4))</f>
        <v>Henrik Wennman, Vana</v>
      </c>
      <c r="G31" s="40">
        <v>17</v>
      </c>
      <c r="H31" s="23"/>
      <c r="I31" s="23"/>
      <c r="J31" s="25"/>
      <c r="K31" s="3"/>
    </row>
    <row r="32" spans="3:11" ht="14.25" customHeight="1">
      <c r="C32" s="20"/>
      <c r="D32" s="50">
        <v>18</v>
      </c>
      <c r="E32" s="45"/>
      <c r="F32" s="4">
        <f>IF(C32=0,"",INDEX(Nimet!$A$2:$D$251,C32,4))</f>
      </c>
      <c r="G32" s="32"/>
      <c r="H32" s="41">
        <v>20</v>
      </c>
      <c r="I32" s="23"/>
      <c r="J32" s="25"/>
      <c r="K32" s="3"/>
    </row>
    <row r="33" spans="3:11" ht="14.25" customHeight="1">
      <c r="C33" s="20">
        <v>10</v>
      </c>
      <c r="D33" s="49">
        <v>19</v>
      </c>
      <c r="E33" s="44" t="s">
        <v>154</v>
      </c>
      <c r="F33" s="5" t="str">
        <f>IF(C33=0,"",INDEX(Nimet!$A$2:$D$251,C33,4))</f>
        <v>Niklas Taanila, TuPy</v>
      </c>
      <c r="G33" s="43">
        <v>20</v>
      </c>
      <c r="H33" s="169" t="s">
        <v>347</v>
      </c>
      <c r="I33" s="23"/>
      <c r="J33" s="25"/>
      <c r="K33" s="3"/>
    </row>
    <row r="34" spans="3:11" ht="14.25" customHeight="1">
      <c r="C34" s="20">
        <v>39</v>
      </c>
      <c r="D34" s="50">
        <v>20</v>
      </c>
      <c r="E34" s="45" t="s">
        <v>156</v>
      </c>
      <c r="F34" s="4" t="str">
        <f>IF(C34=0,"",INDEX(Nimet!$A$2:$D$251,C34,4))</f>
        <v>Dmitry Vyskubov, PT-Espoo</v>
      </c>
      <c r="G34" s="37" t="s">
        <v>341</v>
      </c>
      <c r="H34" s="25"/>
      <c r="I34" s="41">
        <v>20</v>
      </c>
      <c r="J34" s="25"/>
      <c r="K34" s="3"/>
    </row>
    <row r="35" spans="3:11" ht="14.25" customHeight="1">
      <c r="C35" s="20">
        <v>81</v>
      </c>
      <c r="D35" s="49">
        <v>21</v>
      </c>
      <c r="E35" s="44" t="s">
        <v>158</v>
      </c>
      <c r="F35" s="5" t="str">
        <f>IF(C35=0,"",INDEX(Nimet!$A$2:$D$251,C35,4))</f>
        <v>Tomi Penttilä, TuTo</v>
      </c>
      <c r="G35" s="40">
        <v>22</v>
      </c>
      <c r="H35" s="25"/>
      <c r="I35" s="169" t="s">
        <v>358</v>
      </c>
      <c r="J35" s="25"/>
      <c r="K35" s="3"/>
    </row>
    <row r="36" spans="3:11" ht="14.25" customHeight="1">
      <c r="C36" s="20">
        <v>106</v>
      </c>
      <c r="D36" s="50">
        <v>22</v>
      </c>
      <c r="E36" s="45" t="s">
        <v>154</v>
      </c>
      <c r="F36" s="4" t="str">
        <f>IF(C36=0,"",INDEX(Nimet!$A$2:$D$251,C36,4))</f>
        <v>Juhani Ala-Hukkala, KoKu</v>
      </c>
      <c r="G36" s="168" t="s">
        <v>338</v>
      </c>
      <c r="H36" s="42">
        <v>24</v>
      </c>
      <c r="I36" s="25"/>
      <c r="J36" s="25"/>
      <c r="K36" s="3"/>
    </row>
    <row r="37" spans="3:11" ht="14.25" customHeight="1">
      <c r="C37" s="20">
        <v>40</v>
      </c>
      <c r="D37" s="49">
        <v>23</v>
      </c>
      <c r="E37" s="44" t="s">
        <v>156</v>
      </c>
      <c r="F37" s="5" t="str">
        <f>IF(C37=0,"",INDEX(Nimet!$A$2:$D$251,C37,4))</f>
        <v>Alexey Vyskubov, PT-Espoo</v>
      </c>
      <c r="G37" s="43">
        <v>24</v>
      </c>
      <c r="H37" s="37" t="s">
        <v>354</v>
      </c>
      <c r="I37" s="25"/>
      <c r="J37" s="25"/>
      <c r="K37" s="3"/>
    </row>
    <row r="38" spans="3:11" ht="14.25" customHeight="1">
      <c r="C38" s="20">
        <v>50</v>
      </c>
      <c r="D38" s="50">
        <v>24</v>
      </c>
      <c r="E38" s="45" t="s">
        <v>154</v>
      </c>
      <c r="F38" s="4" t="str">
        <f>IF(C38=0,"",INDEX(Nimet!$A$2:$D$251,C38,4))</f>
        <v>Mika Myllärinen, Por-83</v>
      </c>
      <c r="G38" s="37" t="s">
        <v>340</v>
      </c>
      <c r="H38" s="23"/>
      <c r="I38" s="25"/>
      <c r="J38" s="25"/>
      <c r="K38" s="3"/>
    </row>
    <row r="39" spans="5:11" ht="14.25" customHeight="1">
      <c r="E39" s="18"/>
      <c r="G39" s="26"/>
      <c r="H39" s="26"/>
      <c r="I39" s="25"/>
      <c r="J39" s="43">
        <v>28</v>
      </c>
      <c r="K39" s="3"/>
    </row>
    <row r="40" spans="4:10" ht="14.25" customHeight="1">
      <c r="D40" s="2"/>
      <c r="E40" s="47"/>
      <c r="F40" s="2"/>
      <c r="G40" s="26"/>
      <c r="H40" s="26"/>
      <c r="I40" s="25"/>
      <c r="J40" s="37" t="s">
        <v>360</v>
      </c>
    </row>
    <row r="41" spans="3:10" ht="14.25" customHeight="1">
      <c r="C41" s="20">
        <v>29</v>
      </c>
      <c r="D41" s="49">
        <v>25</v>
      </c>
      <c r="E41" s="44" t="s">
        <v>158</v>
      </c>
      <c r="F41" s="5" t="str">
        <f>IF(C41=0,"",INDEX(Nimet!$A$2:$D$251,C41,4))</f>
        <v>Miko Haarala, KuPTS</v>
      </c>
      <c r="G41" s="40">
        <v>26</v>
      </c>
      <c r="H41" s="23"/>
      <c r="I41" s="25"/>
      <c r="J41" s="26"/>
    </row>
    <row r="42" spans="3:10" ht="14.25" customHeight="1">
      <c r="C42" s="20">
        <v>59</v>
      </c>
      <c r="D42" s="50">
        <v>26</v>
      </c>
      <c r="E42" s="45" t="s">
        <v>155</v>
      </c>
      <c r="F42" s="4" t="str">
        <f>IF(C42=0,"",INDEX(Nimet!$A$2:$D$251,C42,4))</f>
        <v>Ilkka Saarnilehto, MBF</v>
      </c>
      <c r="G42" s="32" t="s">
        <v>311</v>
      </c>
      <c r="H42" s="41">
        <v>28</v>
      </c>
      <c r="I42" s="25"/>
      <c r="J42" s="26"/>
    </row>
    <row r="43" spans="3:10" ht="14.25" customHeight="1">
      <c r="C43" s="20">
        <v>107</v>
      </c>
      <c r="D43" s="49">
        <v>27</v>
      </c>
      <c r="E43" s="44" t="s">
        <v>154</v>
      </c>
      <c r="F43" s="5" t="str">
        <f>IF(C43=0,"",INDEX(Nimet!$A$2:$D$251,C43,4))</f>
        <v>Bertel Blomqvist, KoKu</v>
      </c>
      <c r="G43" s="43">
        <v>28</v>
      </c>
      <c r="H43" s="169" t="s">
        <v>342</v>
      </c>
      <c r="I43" s="25"/>
      <c r="J43" s="26"/>
    </row>
    <row r="44" spans="3:10" ht="14.25" customHeight="1">
      <c r="C44" s="20">
        <v>3</v>
      </c>
      <c r="D44" s="50">
        <v>28</v>
      </c>
      <c r="E44" s="45" t="s">
        <v>154</v>
      </c>
      <c r="F44" s="4" t="str">
        <f>IF(C44=0,"",INDEX(Nimet!$A$2:$D$251,C44,4))</f>
        <v>Tuomo Sihvonen, Vana</v>
      </c>
      <c r="G44" s="37" t="s">
        <v>331</v>
      </c>
      <c r="H44" s="25"/>
      <c r="I44" s="42">
        <v>28</v>
      </c>
      <c r="J44" s="26"/>
    </row>
    <row r="45" spans="3:10" ht="14.25" customHeight="1">
      <c r="C45" s="20">
        <v>108</v>
      </c>
      <c r="D45" s="49">
        <v>29</v>
      </c>
      <c r="E45" s="44" t="s">
        <v>154</v>
      </c>
      <c r="F45" s="5" t="str">
        <f>IF(C45=0,"",INDEX(Nimet!$A$2:$D$251,C45,4))</f>
        <v>Heimo Ikonen, KoKu</v>
      </c>
      <c r="G45" s="40">
        <v>29</v>
      </c>
      <c r="H45" s="25"/>
      <c r="I45" s="37" t="s">
        <v>348</v>
      </c>
      <c r="J45" s="26"/>
    </row>
    <row r="46" spans="3:10" ht="14.25" customHeight="1">
      <c r="C46" s="20">
        <v>22</v>
      </c>
      <c r="D46" s="50">
        <v>30</v>
      </c>
      <c r="E46" s="45" t="s">
        <v>154</v>
      </c>
      <c r="F46" s="4" t="str">
        <f>IF(C46=0,"",INDEX(Nimet!$A$2:$D$251,C46,4))</f>
        <v>Heikki Muikku, OPT-86</v>
      </c>
      <c r="G46" s="168" t="s">
        <v>338</v>
      </c>
      <c r="H46" s="42">
        <v>32</v>
      </c>
      <c r="I46" s="23"/>
      <c r="J46" s="26"/>
    </row>
    <row r="47" spans="3:10" ht="14.25" customHeight="1">
      <c r="C47" s="20"/>
      <c r="D47" s="49">
        <v>31</v>
      </c>
      <c r="E47" s="44"/>
      <c r="F47" s="5">
        <f>IF(C47=0,"",INDEX(Nimet!$A$2:$D$251,C47,4))</f>
      </c>
      <c r="G47" s="43">
        <v>32</v>
      </c>
      <c r="H47" s="37" t="s">
        <v>339</v>
      </c>
      <c r="I47" s="23"/>
      <c r="J47" s="26"/>
    </row>
    <row r="48" spans="3:10" ht="14.25" customHeight="1">
      <c r="C48" s="20">
        <v>96</v>
      </c>
      <c r="D48" s="50">
        <v>32</v>
      </c>
      <c r="E48" s="45" t="s">
        <v>154</v>
      </c>
      <c r="F48" s="4" t="str">
        <f>IF(C48=0,"",INDEX(Nimet!$A$2:$D$251,C48,4))</f>
        <v>Martti Kangas, SeSi</v>
      </c>
      <c r="G48" s="33"/>
      <c r="H48" s="23"/>
      <c r="I48" s="23"/>
      <c r="J48" s="26"/>
    </row>
    <row r="49" ht="14.25" customHeight="1"/>
    <row r="50" ht="14.25" customHeight="1"/>
    <row r="51" ht="14.25" customHeight="1"/>
    <row r="52" ht="14.25" customHeight="1"/>
    <row r="53" ht="14.2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1">
      <selection activeCell="J6" sqref="J6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143</v>
      </c>
    </row>
    <row r="2" ht="15" customHeight="1">
      <c r="D2" s="10" t="s">
        <v>26</v>
      </c>
    </row>
    <row r="3" spans="4:8" ht="15" customHeight="1">
      <c r="D3" s="9"/>
      <c r="G3" s="22"/>
      <c r="H3" s="3"/>
    </row>
    <row r="4" spans="4:7" ht="15" customHeight="1">
      <c r="D4" s="9" t="s">
        <v>159</v>
      </c>
      <c r="G4" s="22"/>
    </row>
    <row r="5" spans="4:7" ht="15" customHeight="1">
      <c r="D5" s="9"/>
      <c r="G5" s="22"/>
    </row>
    <row r="6" spans="4:7" ht="15" customHeight="1">
      <c r="D6" s="9" t="s">
        <v>176</v>
      </c>
      <c r="G6" s="22"/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19</v>
      </c>
      <c r="D9" s="49">
        <v>1</v>
      </c>
      <c r="E9" s="44"/>
      <c r="F9" s="5" t="str">
        <f>IF(C9=0,"",INDEX(Nimet!$A$2:$D$251,C9,4))</f>
        <v>Kullervo Haapalainen, OPT-86</v>
      </c>
      <c r="G9" s="40">
        <v>1.2</v>
      </c>
      <c r="H9" s="23"/>
      <c r="I9" s="23"/>
      <c r="J9" s="23"/>
    </row>
    <row r="10" spans="3:10" ht="14.25" customHeight="1">
      <c r="C10" s="20">
        <v>20</v>
      </c>
      <c r="D10" s="50">
        <v>2</v>
      </c>
      <c r="E10" s="45"/>
      <c r="F10" s="4" t="str">
        <f>IF(C10=0,"",INDEX(Nimet!$A$2:$D$251,C10,4))</f>
        <v>Eino Määttä, OPT-86</v>
      </c>
      <c r="G10" s="32"/>
      <c r="H10" s="41">
        <v>1.2</v>
      </c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>
        <v>1.2</v>
      </c>
      <c r="J12" s="23"/>
    </row>
    <row r="13" spans="3:10" ht="14.25" customHeight="1">
      <c r="C13" s="20">
        <v>1</v>
      </c>
      <c r="D13" s="49">
        <v>5</v>
      </c>
      <c r="E13" s="44"/>
      <c r="F13" s="5" t="str">
        <f>IF(C13=0,"",INDEX(Nimet!$A$2:$D$251,C13,4))</f>
        <v>Janne Tiilikka, Vana</v>
      </c>
      <c r="G13" s="40"/>
      <c r="H13" s="25"/>
      <c r="I13" s="169" t="s">
        <v>236</v>
      </c>
      <c r="J13" s="23"/>
    </row>
    <row r="14" spans="3:10" ht="14.25" customHeight="1">
      <c r="C14" s="20">
        <v>3</v>
      </c>
      <c r="D14" s="50">
        <v>6</v>
      </c>
      <c r="E14" s="45"/>
      <c r="F14" s="4" t="str">
        <f>IF(C14=0,"",INDEX(Nimet!$A$2:$D$251,C14,4))</f>
        <v>Tuomo Sihvonen, Vana</v>
      </c>
      <c r="G14" s="32"/>
      <c r="H14" s="42">
        <v>5.6</v>
      </c>
      <c r="I14" s="25"/>
      <c r="J14" s="23"/>
    </row>
    <row r="15" spans="3:10" ht="14.25" customHeight="1">
      <c r="C15" s="20">
        <v>94</v>
      </c>
      <c r="D15" s="49">
        <v>7</v>
      </c>
      <c r="E15" s="44"/>
      <c r="F15" s="5" t="str">
        <f>IF(C15=0,"",INDEX(Nimet!$A$2:$D$251,C15,4))</f>
        <v>Juhani Suvanto, SeSi</v>
      </c>
      <c r="G15" s="43"/>
      <c r="H15" s="37" t="s">
        <v>217</v>
      </c>
      <c r="I15" s="25"/>
      <c r="J15" s="23"/>
    </row>
    <row r="16" spans="3:10" ht="14.25" customHeight="1">
      <c r="C16" s="20">
        <v>96</v>
      </c>
      <c r="D16" s="50">
        <v>8</v>
      </c>
      <c r="E16" s="45"/>
      <c r="F16" s="4" t="str">
        <f>IF(C16=0,"",INDEX(Nimet!$A$2:$D$251,C16,4))</f>
        <v>Martti Kangas, SeSi</v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>
        <v>1.2</v>
      </c>
    </row>
    <row r="18" spans="4:11" ht="14.25" customHeight="1">
      <c r="D18" s="2"/>
      <c r="E18" s="47"/>
      <c r="F18" s="2"/>
      <c r="G18" s="26"/>
      <c r="H18" s="26"/>
      <c r="I18" s="25"/>
      <c r="J18" s="169" t="s">
        <v>257</v>
      </c>
      <c r="K18" s="3"/>
    </row>
    <row r="19" spans="3:11" ht="14.25" customHeight="1">
      <c r="C19" s="20">
        <v>47</v>
      </c>
      <c r="D19" s="49">
        <v>9</v>
      </c>
      <c r="E19" s="44"/>
      <c r="F19" s="5" t="str">
        <f>IF(C19=0,"",INDEX(Nimet!$A$2:$D$251,C19,4))</f>
        <v>Lasse Vimpari, YNM</v>
      </c>
      <c r="G19" s="40"/>
      <c r="H19" s="23"/>
      <c r="I19" s="25"/>
      <c r="J19" s="25"/>
      <c r="K19" s="3"/>
    </row>
    <row r="20" spans="3:11" ht="14.25" customHeight="1">
      <c r="C20" s="20">
        <v>25</v>
      </c>
      <c r="D20" s="50">
        <v>10</v>
      </c>
      <c r="E20" s="45"/>
      <c r="F20" s="4" t="str">
        <f>IF(C20=0,"",INDEX(Nimet!$A$2:$D$251,C20,4))</f>
        <v>Jari Kairamo, OPT-86</v>
      </c>
      <c r="G20" s="32"/>
      <c r="H20" s="41">
        <v>11.12</v>
      </c>
      <c r="I20" s="25"/>
      <c r="J20" s="25"/>
      <c r="K20" s="3"/>
    </row>
    <row r="21" spans="3:11" ht="14.25" customHeight="1">
      <c r="C21" s="20">
        <v>31</v>
      </c>
      <c r="D21" s="49">
        <v>11</v>
      </c>
      <c r="E21" s="44"/>
      <c r="F21" s="5" t="str">
        <f>IF(C21=0,"",INDEX(Nimet!$A$2:$D$251,C21,4))</f>
        <v>Henrika Punnonen, KuPTS</v>
      </c>
      <c r="G21" s="43"/>
      <c r="H21" s="169" t="s">
        <v>235</v>
      </c>
      <c r="I21" s="25"/>
      <c r="J21" s="25"/>
      <c r="K21" s="3"/>
    </row>
    <row r="22" spans="3:11" ht="14.25" customHeight="1">
      <c r="C22" s="20">
        <v>33</v>
      </c>
      <c r="D22" s="50">
        <v>12</v>
      </c>
      <c r="E22" s="45"/>
      <c r="F22" s="4" t="str">
        <f>IF(C22=0,"",INDEX(Nimet!$A$2:$D$251,C22,4))</f>
        <v>Kari Punnonen, KuPTS</v>
      </c>
      <c r="G22" s="33"/>
      <c r="H22" s="25"/>
      <c r="I22" s="42">
        <v>15.16</v>
      </c>
      <c r="J22" s="25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7" t="s">
        <v>252</v>
      </c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>
        <v>15.16</v>
      </c>
      <c r="I24" s="23"/>
      <c r="J24" s="25"/>
      <c r="K24" s="3"/>
    </row>
    <row r="25" spans="3:11" ht="14.25" customHeight="1">
      <c r="C25" s="20">
        <v>104</v>
      </c>
      <c r="D25" s="49">
        <v>15</v>
      </c>
      <c r="E25" s="44"/>
      <c r="F25" s="5" t="str">
        <f>IF(C25=0,"",INDEX(Nimet!$A$2:$D$251,C25,4))</f>
        <v>Mats Stenfors, KoKu</v>
      </c>
      <c r="G25" s="43"/>
      <c r="H25" s="33"/>
      <c r="I25" s="23"/>
      <c r="J25" s="25"/>
      <c r="K25" s="3"/>
    </row>
    <row r="26" spans="3:11" ht="14.25" customHeight="1">
      <c r="C26" s="20">
        <v>6</v>
      </c>
      <c r="D26" s="50">
        <v>16</v>
      </c>
      <c r="E26" s="45"/>
      <c r="F26" s="4" t="str">
        <f>IF(C26=0,"",INDEX(Nimet!$A$2:$D$251,C26,4))</f>
        <v>Miika Nuutinen, HäKi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>
        <v>31.32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171" t="s">
        <v>263</v>
      </c>
      <c r="K28" s="3"/>
    </row>
    <row r="29" spans="3:11" ht="14.25" customHeight="1">
      <c r="C29" s="20">
        <v>21</v>
      </c>
      <c r="D29" s="49">
        <v>17</v>
      </c>
      <c r="E29" s="44"/>
      <c r="F29" s="5" t="str">
        <f>IF(C29=0,"",INDEX(Nimet!$A$2:$D$251,C29,4))</f>
        <v>Samppa Kauppila, OPT-86</v>
      </c>
      <c r="G29" s="40"/>
      <c r="H29" s="23"/>
      <c r="I29" s="23"/>
      <c r="J29" s="25"/>
      <c r="K29" s="3"/>
    </row>
    <row r="30" spans="3:11" ht="14.25" customHeight="1">
      <c r="C30" s="20">
        <v>22</v>
      </c>
      <c r="D30" s="50">
        <v>18</v>
      </c>
      <c r="E30" s="45"/>
      <c r="F30" s="4" t="str">
        <f>IF(C30=0,"",INDEX(Nimet!$A$2:$D$251,C30,4))</f>
        <v>Heikki Muikku, OPT-86</v>
      </c>
      <c r="G30" s="32"/>
      <c r="H30" s="41">
        <v>17.18</v>
      </c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34"/>
      <c r="I31" s="23"/>
      <c r="J31" s="25"/>
      <c r="K31" s="3"/>
    </row>
    <row r="32" spans="3:11" ht="14.25" customHeight="1">
      <c r="C32" s="20"/>
      <c r="D32" s="50">
        <v>20</v>
      </c>
      <c r="E32" s="45"/>
      <c r="F32" s="4">
        <f>IF(C32=0,"",INDEX(Nimet!$A$2:$D$251,C32,4))</f>
      </c>
      <c r="G32" s="33"/>
      <c r="H32" s="25"/>
      <c r="I32" s="41">
        <v>21.22</v>
      </c>
      <c r="J32" s="25"/>
      <c r="K32" s="3"/>
    </row>
    <row r="33" spans="3:11" ht="14.25" customHeight="1">
      <c r="C33" s="20">
        <v>101</v>
      </c>
      <c r="D33" s="49">
        <v>21</v>
      </c>
      <c r="E33" s="44"/>
      <c r="F33" s="5" t="str">
        <f>IF(C33=0,"",INDEX(Nimet!$A$2:$D$251,C33,4))</f>
        <v>Sakari Kauranen, KoKu</v>
      </c>
      <c r="G33" s="40"/>
      <c r="H33" s="25"/>
      <c r="I33" s="169" t="s">
        <v>237</v>
      </c>
      <c r="J33" s="25"/>
      <c r="K33" s="3"/>
    </row>
    <row r="34" spans="3:11" ht="14.25" customHeight="1">
      <c r="C34" s="20">
        <v>102</v>
      </c>
      <c r="D34" s="50">
        <v>22</v>
      </c>
      <c r="E34" s="45"/>
      <c r="F34" s="4" t="str">
        <f>IF(C34=0,"",INDEX(Nimet!$A$2:$D$251,C34,4))</f>
        <v>Tommy Alén, KoKu</v>
      </c>
      <c r="G34" s="32"/>
      <c r="H34" s="42">
        <v>21.22</v>
      </c>
      <c r="I34" s="25"/>
      <c r="J34" s="25"/>
      <c r="K34" s="3"/>
    </row>
    <row r="35" spans="3:11" ht="14.25" customHeight="1">
      <c r="C35" s="20">
        <v>9</v>
      </c>
      <c r="D35" s="49">
        <v>23</v>
      </c>
      <c r="E35" s="44"/>
      <c r="F35" s="5" t="str">
        <f>IF(C35=0,"",INDEX(Nimet!$A$2:$D$251,C35,4))</f>
        <v>Olli Tiainen, TuPy</v>
      </c>
      <c r="G35" s="43"/>
      <c r="H35" s="37" t="s">
        <v>221</v>
      </c>
      <c r="I35" s="25"/>
      <c r="J35" s="25"/>
      <c r="K35" s="3"/>
    </row>
    <row r="36" spans="3:11" ht="14.25" customHeight="1">
      <c r="C36" s="20">
        <v>10</v>
      </c>
      <c r="D36" s="50">
        <v>24</v>
      </c>
      <c r="E36" s="45"/>
      <c r="F36" s="4" t="str">
        <f>IF(C36=0,"",INDEX(Nimet!$A$2:$D$251,C36,4))</f>
        <v>Niklas Taanila, TuPy</v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>
        <v>31.32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7" t="s">
        <v>251</v>
      </c>
    </row>
    <row r="39" spans="3:10" ht="14.25" customHeight="1">
      <c r="C39" s="20">
        <v>95</v>
      </c>
      <c r="D39" s="49">
        <v>25</v>
      </c>
      <c r="E39" s="44"/>
      <c r="F39" s="5" t="str">
        <f>IF(C39=0,"",INDEX(Nimet!$A$2:$D$251,C39,4))</f>
        <v>Jukka Kalliokoski, SeSi</v>
      </c>
      <c r="G39" s="40"/>
      <c r="H39" s="23"/>
      <c r="I39" s="25"/>
      <c r="J39" s="26"/>
    </row>
    <row r="40" spans="3:10" ht="14.25" customHeight="1">
      <c r="C40" s="20">
        <v>99</v>
      </c>
      <c r="D40" s="50">
        <v>26</v>
      </c>
      <c r="E40" s="45"/>
      <c r="F40" s="4" t="str">
        <f>IF(C40=0,"",INDEX(Nimet!$A$2:$D$251,C40,4))</f>
        <v>Stefan Spies, DJK Schweinfurt</v>
      </c>
      <c r="G40" s="32"/>
      <c r="H40" s="41">
        <v>25.26</v>
      </c>
      <c r="I40" s="25"/>
      <c r="J40" s="26"/>
    </row>
    <row r="41" spans="3:10" ht="14.25" customHeight="1">
      <c r="C41" s="20">
        <v>52</v>
      </c>
      <c r="D41" s="49">
        <v>27</v>
      </c>
      <c r="E41" s="44"/>
      <c r="F41" s="5" t="str">
        <f>IF(C41=0,"",INDEX(Nimet!$A$2:$D$251,C41,4))</f>
        <v>André Rodriguez, Por-83</v>
      </c>
      <c r="G41" s="43"/>
      <c r="H41" s="169" t="s">
        <v>222</v>
      </c>
      <c r="I41" s="25"/>
      <c r="J41" s="26"/>
    </row>
    <row r="42" spans="3:10" ht="14.25" customHeight="1">
      <c r="C42" s="20">
        <v>53</v>
      </c>
      <c r="D42" s="50">
        <v>28</v>
      </c>
      <c r="E42" s="45"/>
      <c r="F42" s="4" t="str">
        <f>IF(C42=0,"",INDEX(Nimet!$A$2:$D$251,C42,4))</f>
        <v>Jaime Rodriguez, Por-83</v>
      </c>
      <c r="G42" s="33"/>
      <c r="H42" s="25"/>
      <c r="I42" s="42">
        <v>31.32</v>
      </c>
      <c r="J42" s="26"/>
    </row>
    <row r="43" spans="3:10" ht="14.25" customHeight="1">
      <c r="C43" s="20"/>
      <c r="D43" s="49">
        <v>29</v>
      </c>
      <c r="E43" s="44"/>
      <c r="F43" s="5">
        <f>IF(C43=0,"",INDEX(Nimet!$A$2:$D$251,C43,4))</f>
      </c>
      <c r="G43" s="40"/>
      <c r="H43" s="25"/>
      <c r="I43" s="37" t="s">
        <v>245</v>
      </c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>
        <v>31.32</v>
      </c>
      <c r="I44" s="23"/>
      <c r="J44" s="26"/>
    </row>
    <row r="45" spans="3:10" ht="14.25" customHeight="1">
      <c r="C45" s="20">
        <v>15</v>
      </c>
      <c r="D45" s="49">
        <v>31</v>
      </c>
      <c r="E45" s="44"/>
      <c r="F45" s="5" t="str">
        <f>IF(C45=0,"",INDEX(Nimet!$A$2:$D$251,C45,4))</f>
        <v>Teemu Oinas, OPT-86</v>
      </c>
      <c r="G45" s="43"/>
      <c r="H45" s="33"/>
      <c r="I45" s="23"/>
      <c r="J45" s="26"/>
    </row>
    <row r="46" spans="3:10" ht="14.25" customHeight="1">
      <c r="C46" s="20">
        <v>16</v>
      </c>
      <c r="D46" s="50">
        <v>32</v>
      </c>
      <c r="E46" s="45"/>
      <c r="F46" s="4" t="str">
        <f>IF(C46=0,"",INDEX(Nimet!$A$2:$D$251,C46,4))</f>
        <v>Mikko Vuoti, OPT-86</v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9">
      <selection activeCell="J38" sqref="J38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143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str">
        <f>IF(J27="","",VLOOKUP(J27,D9:F46,3))</f>
        <v>Juha Rossi, PT-75</v>
      </c>
      <c r="J3" s="1" t="str">
        <f>IF(J28="","",J28)</f>
        <v>11,10,5</v>
      </c>
    </row>
    <row r="4" spans="4:8" ht="15" customHeight="1">
      <c r="D4" s="9" t="s">
        <v>169</v>
      </c>
      <c r="G4" s="22" t="s">
        <v>31</v>
      </c>
      <c r="H4" s="1" t="str">
        <f>IF(J27="","",IF(J17=J27,VLOOKUP(J37,D9:F46,3),VLOOKUP(J17,D9:F46,3)))</f>
        <v>Samuli Soine, PT-Espoo</v>
      </c>
    </row>
    <row r="5" spans="4:8" ht="15" customHeight="1">
      <c r="D5" s="9"/>
      <c r="G5" s="22" t="s">
        <v>32</v>
      </c>
      <c r="H5" s="1" t="str">
        <f>IF(J17="","",IF(I12=J17,VLOOKUP(I22,$D$9:$F$46,3),VLOOKUP(I12,$D$9:$F$46,3)))</f>
        <v>Jyri Pulkkinen, KuPTS</v>
      </c>
    </row>
    <row r="6" spans="4:8" ht="15" customHeight="1">
      <c r="D6" s="9" t="s">
        <v>174</v>
      </c>
      <c r="G6" s="22" t="s">
        <v>32</v>
      </c>
      <c r="H6" s="1" t="str">
        <f>IF(J37="","",IF(I32=J37,VLOOKUP(I42,$D$9:$F$46,3),VLOOKUP(I32,$D$9:$F$46,3)))</f>
        <v>Miko Haarala, KuPTS</v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71</v>
      </c>
      <c r="D9" s="49">
        <v>1</v>
      </c>
      <c r="E9" s="44">
        <v>1</v>
      </c>
      <c r="F9" s="5" t="str">
        <f>IF(C9=0,"",INDEX(Nimet!$A$2:$D$251,C9,4))</f>
        <v>Juha Rossi, PT-75</v>
      </c>
      <c r="G9" s="40">
        <v>1</v>
      </c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>
        <v>1</v>
      </c>
      <c r="I10" s="23"/>
      <c r="J10" s="23"/>
    </row>
    <row r="11" spans="3:10" ht="14.25" customHeight="1">
      <c r="C11" s="20">
        <v>77</v>
      </c>
      <c r="D11" s="49">
        <v>3</v>
      </c>
      <c r="E11" s="44"/>
      <c r="F11" s="5" t="str">
        <f>IF(C11=0,"",INDEX(Nimet!$A$2:$D$251,C11,4))</f>
        <v>Aleksi Hyttinen, JPT</v>
      </c>
      <c r="G11" s="43">
        <v>3</v>
      </c>
      <c r="H11" s="169" t="s">
        <v>464</v>
      </c>
      <c r="I11" s="23"/>
      <c r="J11" s="23"/>
    </row>
    <row r="12" spans="3:10" ht="14.25" customHeight="1">
      <c r="C12" s="20">
        <v>16</v>
      </c>
      <c r="D12" s="50">
        <v>4</v>
      </c>
      <c r="E12" s="45"/>
      <c r="F12" s="4" t="str">
        <f>IF(C12=0,"",INDEX(Nimet!$A$2:$D$251,C12,4))</f>
        <v>Mikko Vuoti, OPT-86</v>
      </c>
      <c r="G12" s="37" t="s">
        <v>234</v>
      </c>
      <c r="H12" s="25"/>
      <c r="I12" s="41">
        <v>1</v>
      </c>
      <c r="J12" s="23"/>
    </row>
    <row r="13" spans="3:10" ht="14.25" customHeight="1">
      <c r="C13" s="20">
        <v>74</v>
      </c>
      <c r="D13" s="49">
        <v>5</v>
      </c>
      <c r="E13" s="44">
        <v>82</v>
      </c>
      <c r="F13" s="5" t="str">
        <f>IF(C13=0,"",INDEX(Nimet!$A$2:$D$251,C13,4))</f>
        <v>Tim Olsbo, PuPy</v>
      </c>
      <c r="G13" s="40">
        <v>6</v>
      </c>
      <c r="H13" s="25"/>
      <c r="I13" s="169" t="s">
        <v>468</v>
      </c>
      <c r="J13" s="23"/>
    </row>
    <row r="14" spans="3:10" ht="14.25" customHeight="1">
      <c r="C14" s="20">
        <v>20</v>
      </c>
      <c r="D14" s="50">
        <v>6</v>
      </c>
      <c r="E14" s="45"/>
      <c r="F14" s="4" t="str">
        <f>IF(C14=0,"",INDEX(Nimet!$A$2:$D$251,C14,4))</f>
        <v>Eino Määttä, OPT-86</v>
      </c>
      <c r="G14" s="168" t="s">
        <v>452</v>
      </c>
      <c r="H14" s="42">
        <v>8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7" t="s">
        <v>462</v>
      </c>
      <c r="I15" s="25"/>
      <c r="J15" s="23"/>
    </row>
    <row r="16" spans="3:10" ht="14.25" customHeight="1">
      <c r="C16" s="20">
        <v>66</v>
      </c>
      <c r="D16" s="50">
        <v>8</v>
      </c>
      <c r="E16" s="45">
        <v>44</v>
      </c>
      <c r="F16" s="4" t="str">
        <f>IF(C16=0,"",INDEX(Nimet!$A$2:$D$251,C16,4))</f>
        <v>Roope Kantola, TuKa</v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>
        <v>1</v>
      </c>
    </row>
    <row r="18" spans="4:11" ht="14.25" customHeight="1">
      <c r="D18" s="2"/>
      <c r="E18" s="47"/>
      <c r="F18" s="2"/>
      <c r="G18" s="26"/>
      <c r="H18" s="26"/>
      <c r="I18" s="25"/>
      <c r="J18" s="169" t="s">
        <v>472</v>
      </c>
      <c r="K18" s="3"/>
    </row>
    <row r="19" spans="3:11" ht="14.25" customHeight="1">
      <c r="C19" s="20">
        <v>35</v>
      </c>
      <c r="D19" s="49">
        <v>9</v>
      </c>
      <c r="E19" s="44">
        <v>43</v>
      </c>
      <c r="F19" s="5" t="str">
        <f>IF(C19=0,"",INDEX(Nimet!$A$2:$D$251,C19,4))</f>
        <v>Jyri Pulkkinen, KuPTS</v>
      </c>
      <c r="G19" s="40">
        <v>9</v>
      </c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>
        <v>9</v>
      </c>
      <c r="I20" s="25"/>
      <c r="J20" s="25"/>
      <c r="K20" s="3"/>
    </row>
    <row r="21" spans="3:11" ht="14.25" customHeight="1">
      <c r="C21" s="20">
        <v>23</v>
      </c>
      <c r="D21" s="49">
        <v>11</v>
      </c>
      <c r="E21" s="44"/>
      <c r="F21" s="5" t="str">
        <f>IF(C21=0,"",INDEX(Nimet!$A$2:$D$251,C21,4))</f>
        <v>Jani Anttila, OPT-86</v>
      </c>
      <c r="G21" s="43">
        <v>11</v>
      </c>
      <c r="H21" s="169" t="s">
        <v>455</v>
      </c>
      <c r="I21" s="25"/>
      <c r="J21" s="25"/>
      <c r="K21" s="3"/>
    </row>
    <row r="22" spans="3:11" ht="14.25" customHeight="1">
      <c r="C22" s="20">
        <v>5</v>
      </c>
      <c r="D22" s="50">
        <v>12</v>
      </c>
      <c r="E22" s="45">
        <v>83</v>
      </c>
      <c r="F22" s="4" t="str">
        <f>IF(C22=0,"",INDEX(Nimet!$A$2:$D$251,C22,4))</f>
        <v>Pasi Laine, HäKi</v>
      </c>
      <c r="G22" s="37" t="s">
        <v>448</v>
      </c>
      <c r="H22" s="25"/>
      <c r="I22" s="42">
        <v>9</v>
      </c>
      <c r="J22" s="25"/>
      <c r="K22" s="3"/>
    </row>
    <row r="23" spans="3:11" ht="14.25" customHeight="1">
      <c r="C23" s="20">
        <v>39</v>
      </c>
      <c r="D23" s="49">
        <v>13</v>
      </c>
      <c r="E23" s="44"/>
      <c r="F23" s="5" t="str">
        <f>IF(C23=0,"",INDEX(Nimet!$A$2:$D$251,C23,4))</f>
        <v>Dmitry Vyskubov, PT-Espoo</v>
      </c>
      <c r="G23" s="40">
        <v>13</v>
      </c>
      <c r="H23" s="25"/>
      <c r="I23" s="33" t="s">
        <v>467</v>
      </c>
      <c r="J23" s="25"/>
      <c r="K23" s="3"/>
    </row>
    <row r="24" spans="3:11" ht="14.25" customHeight="1">
      <c r="C24" s="20">
        <v>47</v>
      </c>
      <c r="D24" s="50">
        <v>14</v>
      </c>
      <c r="E24" s="45"/>
      <c r="F24" s="4" t="str">
        <f>IF(C24=0,"",INDEX(Nimet!$A$2:$D$251,C24,4))</f>
        <v>Lasse Vimpari, YNM</v>
      </c>
      <c r="G24" s="168" t="s">
        <v>442</v>
      </c>
      <c r="H24" s="42">
        <v>16</v>
      </c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>
        <v>16</v>
      </c>
      <c r="H25" s="37" t="s">
        <v>461</v>
      </c>
      <c r="I25" s="23"/>
      <c r="J25" s="25"/>
      <c r="K25" s="3"/>
    </row>
    <row r="26" spans="3:11" ht="14.25" customHeight="1">
      <c r="C26" s="20">
        <v>18</v>
      </c>
      <c r="D26" s="50">
        <v>16</v>
      </c>
      <c r="E26" s="45">
        <v>35</v>
      </c>
      <c r="F26" s="4" t="str">
        <f>IF(C26=0,"",INDEX(Nimet!$A$2:$D$251,C26,4))</f>
        <v>Tuomas Perkkiö, OPT-86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>
        <v>1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171" t="s">
        <v>475</v>
      </c>
      <c r="K28" s="3"/>
    </row>
    <row r="29" spans="3:11" ht="14.25" customHeight="1">
      <c r="C29" s="20">
        <v>72</v>
      </c>
      <c r="D29" s="49">
        <v>17</v>
      </c>
      <c r="E29" s="44">
        <v>24</v>
      </c>
      <c r="F29" s="5" t="str">
        <f>IF(C29=0,"",INDEX(Nimet!$A$2:$D$251,C29,4))</f>
        <v>Otto Tennilä, PT-75</v>
      </c>
      <c r="G29" s="40">
        <v>17</v>
      </c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>
        <v>19</v>
      </c>
      <c r="I30" s="23"/>
      <c r="J30" s="25"/>
      <c r="K30" s="3"/>
    </row>
    <row r="31" spans="3:11" ht="14.25" customHeight="1">
      <c r="C31" s="20">
        <v>99</v>
      </c>
      <c r="D31" s="49">
        <v>19</v>
      </c>
      <c r="E31" s="44"/>
      <c r="F31" s="5" t="str">
        <f>IF(C31=0,"",INDEX(Nimet!$A$2:$D$251,C31,4))</f>
        <v>Stefan Spies, DJK Schweinfurt</v>
      </c>
      <c r="G31" s="43">
        <v>19</v>
      </c>
      <c r="H31" s="169" t="s">
        <v>466</v>
      </c>
      <c r="I31" s="23"/>
      <c r="J31" s="25"/>
      <c r="K31" s="3"/>
    </row>
    <row r="32" spans="3:11" ht="14.25" customHeight="1">
      <c r="C32" s="20">
        <v>15</v>
      </c>
      <c r="D32" s="50">
        <v>20</v>
      </c>
      <c r="E32" s="45"/>
      <c r="F32" s="4" t="str">
        <f>IF(C32=0,"",INDEX(Nimet!$A$2:$D$251,C32,4))</f>
        <v>Teemu Oinas, OPT-86</v>
      </c>
      <c r="G32" s="37" t="s">
        <v>453</v>
      </c>
      <c r="H32" s="25"/>
      <c r="I32" s="41">
        <v>21</v>
      </c>
      <c r="J32" s="25"/>
      <c r="K32" s="3"/>
    </row>
    <row r="33" spans="3:11" ht="14.25" customHeight="1">
      <c r="C33" s="20">
        <v>43</v>
      </c>
      <c r="D33" s="49">
        <v>21</v>
      </c>
      <c r="E33" s="44">
        <v>73</v>
      </c>
      <c r="F33" s="5" t="str">
        <f>IF(C33=0,"",INDEX(Nimet!$A$2:$D$251,C33,4))</f>
        <v>Samuli Soine, PT-Espoo</v>
      </c>
      <c r="G33" s="40">
        <v>21</v>
      </c>
      <c r="H33" s="25"/>
      <c r="I33" s="34" t="s">
        <v>471</v>
      </c>
      <c r="J33" s="25"/>
      <c r="K33" s="3"/>
    </row>
    <row r="34" spans="3:11" ht="14.25" customHeight="1">
      <c r="C34" s="20">
        <v>26</v>
      </c>
      <c r="D34" s="50">
        <v>22</v>
      </c>
      <c r="E34" s="45"/>
      <c r="F34" s="4" t="str">
        <f>IF(C34=0,"",INDEX(Nimet!$A$2:$D$251,C34,4))</f>
        <v>Raimo Virtanen, OPT-86</v>
      </c>
      <c r="G34" s="168" t="s">
        <v>454</v>
      </c>
      <c r="H34" s="42">
        <v>21</v>
      </c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>
        <v>24</v>
      </c>
      <c r="H35" s="37" t="s">
        <v>463</v>
      </c>
      <c r="I35" s="25"/>
      <c r="J35" s="25"/>
      <c r="K35" s="3"/>
    </row>
    <row r="36" spans="3:11" ht="14.25" customHeight="1">
      <c r="C36" s="20">
        <v>24</v>
      </c>
      <c r="D36" s="50">
        <v>24</v>
      </c>
      <c r="E36" s="45">
        <v>36</v>
      </c>
      <c r="F36" s="4" t="str">
        <f>IF(C36=0,"",INDEX(Nimet!$A$2:$D$251,C36,4))</f>
        <v>Markus Perkkiö, OPT-86</v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>
        <v>21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7" t="s">
        <v>473</v>
      </c>
    </row>
    <row r="39" spans="3:10" ht="14.25" customHeight="1">
      <c r="C39" s="20">
        <v>81</v>
      </c>
      <c r="D39" s="49">
        <v>25</v>
      </c>
      <c r="E39" s="44">
        <v>53</v>
      </c>
      <c r="F39" s="5" t="str">
        <f>IF(C39=0,"",INDEX(Nimet!$A$2:$D$251,C39,4))</f>
        <v>Tomi Penttilä, TuTo</v>
      </c>
      <c r="G39" s="40">
        <v>25</v>
      </c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1">
        <v>25</v>
      </c>
      <c r="I40" s="25"/>
      <c r="J40" s="26"/>
    </row>
    <row r="41" spans="3:10" ht="14.25" customHeight="1">
      <c r="C41" s="20">
        <v>40</v>
      </c>
      <c r="D41" s="49">
        <v>27</v>
      </c>
      <c r="E41" s="44"/>
      <c r="F41" s="5" t="str">
        <f>IF(C41=0,"",INDEX(Nimet!$A$2:$D$251,C41,4))</f>
        <v>Alexey Vyskubov, PT-Espoo</v>
      </c>
      <c r="G41" s="43">
        <v>28</v>
      </c>
      <c r="H41" s="169" t="s">
        <v>457</v>
      </c>
      <c r="I41" s="25"/>
      <c r="J41" s="26"/>
    </row>
    <row r="42" spans="3:10" ht="14.25" customHeight="1">
      <c r="C42" s="20">
        <v>17</v>
      </c>
      <c r="D42" s="50">
        <v>28</v>
      </c>
      <c r="E42" s="45">
        <v>71</v>
      </c>
      <c r="F42" s="4" t="str">
        <f>IF(C42=0,"",INDEX(Nimet!$A$2:$D$251,C42,4))</f>
        <v>Seppo Hiltunen, OPT-86</v>
      </c>
      <c r="G42" s="37" t="s">
        <v>450</v>
      </c>
      <c r="H42" s="25"/>
      <c r="I42" s="42">
        <v>32</v>
      </c>
      <c r="J42" s="26"/>
    </row>
    <row r="43" spans="3:10" ht="14.25" customHeight="1">
      <c r="C43" s="20">
        <v>19</v>
      </c>
      <c r="D43" s="49">
        <v>29</v>
      </c>
      <c r="E43" s="44"/>
      <c r="F43" s="5" t="str">
        <f>IF(C43=0,"",INDEX(Nimet!$A$2:$D$251,C43,4))</f>
        <v>Kullervo Haapalainen, OPT-86</v>
      </c>
      <c r="G43" s="40">
        <v>30</v>
      </c>
      <c r="H43" s="25"/>
      <c r="I43" s="37" t="s">
        <v>342</v>
      </c>
      <c r="J43" s="26"/>
    </row>
    <row r="44" spans="3:10" ht="14.25" customHeight="1">
      <c r="C44" s="20">
        <v>73</v>
      </c>
      <c r="D44" s="50">
        <v>30</v>
      </c>
      <c r="E44" s="45"/>
      <c r="F44" s="4" t="str">
        <f>IF(C44=0,"",INDEX(Nimet!$A$2:$D$251,C44,4))</f>
        <v>Tapani Hagelberg, PT-75</v>
      </c>
      <c r="G44" s="168" t="s">
        <v>451</v>
      </c>
      <c r="H44" s="42">
        <v>32</v>
      </c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>
        <v>32</v>
      </c>
      <c r="H45" s="37" t="s">
        <v>465</v>
      </c>
      <c r="I45" s="23"/>
      <c r="J45" s="26"/>
    </row>
    <row r="46" spans="3:10" ht="14.25" customHeight="1">
      <c r="C46" s="20">
        <v>29</v>
      </c>
      <c r="D46" s="50">
        <v>32</v>
      </c>
      <c r="E46" s="45">
        <v>5</v>
      </c>
      <c r="F46" s="4" t="str">
        <f>IF(C46=0,"",INDEX(Nimet!$A$2:$D$251,C46,4))</f>
        <v>Miko Haarala, KuPTS</v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10">
      <selection activeCell="G44" sqref="G44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143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str">
        <f>IF(J27="","",VLOOKUP(J27,D9:F46,3))</f>
        <v>Aleksi Hyttinen, JPT</v>
      </c>
      <c r="J3" s="1" t="str">
        <f>IF(J28="","",J28)</f>
        <v>3,-9,-5,5,8</v>
      </c>
    </row>
    <row r="4" spans="4:8" ht="15" customHeight="1">
      <c r="D4" s="9" t="s">
        <v>170</v>
      </c>
      <c r="G4" s="22" t="s">
        <v>31</v>
      </c>
      <c r="H4" s="1" t="str">
        <f>IF(J27="","",IF(J17=J27,VLOOKUP(J37,D9:F46,3),VLOOKUP(J17,D9:F46,3)))</f>
        <v>Tapani Hagelberg, PT-75</v>
      </c>
    </row>
    <row r="5" spans="4:8" ht="15" customHeight="1">
      <c r="D5" s="9"/>
      <c r="G5" s="22" t="s">
        <v>32</v>
      </c>
      <c r="H5" s="1" t="str">
        <f>IF(J17="","",IF(I12=J17,VLOOKUP(I22,$D$9:$F$46,3),VLOOKUP(I12,$D$9:$F$46,3)))</f>
        <v>Peter Eriksson, MBF</v>
      </c>
    </row>
    <row r="6" spans="4:8" ht="15" customHeight="1">
      <c r="D6" s="9" t="s">
        <v>173</v>
      </c>
      <c r="G6" s="22" t="s">
        <v>32</v>
      </c>
      <c r="H6" s="1" t="str">
        <f>IF(J37="","",IF(I32=J37,VLOOKUP(I42,$D$9:$F$46,3),VLOOKUP(I32,$D$9:$F$46,3)))</f>
        <v>Lasse Vimpari, YNM</v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20</v>
      </c>
      <c r="D9" s="49">
        <v>1</v>
      </c>
      <c r="E9" s="44">
        <v>3</v>
      </c>
      <c r="F9" s="5" t="str">
        <f>IF(C9=0,"",INDEX(Nimet!$A$2:$D$251,C9,4))</f>
        <v>Eino Määttä, OPT-86</v>
      </c>
      <c r="G9" s="40">
        <v>1</v>
      </c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>
        <v>4</v>
      </c>
      <c r="I10" s="23"/>
      <c r="J10" s="23"/>
    </row>
    <row r="11" spans="3:10" ht="14.25" customHeight="1">
      <c r="C11" s="20">
        <v>101</v>
      </c>
      <c r="D11" s="49">
        <v>3</v>
      </c>
      <c r="E11" s="44"/>
      <c r="F11" s="5" t="str">
        <f>IF(C11=0,"",INDEX(Nimet!$A$2:$D$251,C11,4))</f>
        <v>Sakari Kauranen, KoKu</v>
      </c>
      <c r="G11" s="43">
        <v>4</v>
      </c>
      <c r="H11" s="169" t="s">
        <v>383</v>
      </c>
      <c r="I11" s="23"/>
      <c r="J11" s="23"/>
    </row>
    <row r="12" spans="3:10" ht="14.25" customHeight="1">
      <c r="C12" s="20">
        <v>77</v>
      </c>
      <c r="D12" s="50">
        <v>4</v>
      </c>
      <c r="E12" s="45" t="s">
        <v>156</v>
      </c>
      <c r="F12" s="4" t="str">
        <f>IF(C12=0,"",INDEX(Nimet!$A$2:$D$251,C12,4))</f>
        <v>Aleksi Hyttinen, JPT</v>
      </c>
      <c r="G12" s="37" t="s">
        <v>378</v>
      </c>
      <c r="H12" s="25"/>
      <c r="I12" s="41">
        <v>4</v>
      </c>
      <c r="J12" s="23"/>
    </row>
    <row r="13" spans="3:10" ht="14.25" customHeight="1">
      <c r="C13" s="20">
        <v>13</v>
      </c>
      <c r="D13" s="49">
        <v>5</v>
      </c>
      <c r="E13" s="44">
        <v>58</v>
      </c>
      <c r="F13" s="5" t="str">
        <f>IF(C13=0,"",INDEX(Nimet!$A$2:$D$251,C13,4))</f>
        <v>Hanna Nyberg, TIP-70</v>
      </c>
      <c r="G13" s="40">
        <v>6</v>
      </c>
      <c r="H13" s="25"/>
      <c r="I13" s="169" t="s">
        <v>388</v>
      </c>
      <c r="J13" s="23"/>
    </row>
    <row r="14" spans="3:10" ht="14.25" customHeight="1">
      <c r="C14" s="20">
        <v>6</v>
      </c>
      <c r="D14" s="50">
        <v>6</v>
      </c>
      <c r="E14" s="45"/>
      <c r="F14" s="4" t="str">
        <f>IF(C14=0,"",INDEX(Nimet!$A$2:$D$251,C14,4))</f>
        <v>Miika Nuutinen, HäKi</v>
      </c>
      <c r="G14" s="168" t="s">
        <v>338</v>
      </c>
      <c r="H14" s="42">
        <v>8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7" t="s">
        <v>198</v>
      </c>
      <c r="I15" s="25"/>
      <c r="J15" s="23"/>
    </row>
    <row r="16" spans="3:10" ht="14.25" customHeight="1">
      <c r="C16" s="20">
        <v>16</v>
      </c>
      <c r="D16" s="50">
        <v>8</v>
      </c>
      <c r="E16" s="45">
        <v>48</v>
      </c>
      <c r="F16" s="4" t="str">
        <f>IF(C16=0,"",INDEX(Nimet!$A$2:$D$251,C16,4))</f>
        <v>Mikko Vuoti, OPT-86</v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>
        <v>4</v>
      </c>
    </row>
    <row r="18" spans="4:11" ht="14.25" customHeight="1">
      <c r="D18" s="2"/>
      <c r="E18" s="47"/>
      <c r="F18" s="2"/>
      <c r="G18" s="26"/>
      <c r="H18" s="26"/>
      <c r="I18" s="25"/>
      <c r="J18" s="169" t="s">
        <v>394</v>
      </c>
      <c r="K18" s="3"/>
    </row>
    <row r="19" spans="3:11" ht="14.25" customHeight="1">
      <c r="C19" s="20">
        <v>61</v>
      </c>
      <c r="D19" s="49">
        <v>9</v>
      </c>
      <c r="E19" s="44">
        <v>41</v>
      </c>
      <c r="F19" s="5" t="str">
        <f>IF(C19=0,"",INDEX(Nimet!$A$2:$D$251,C19,4))</f>
        <v>Peter Eriksson, MBF</v>
      </c>
      <c r="G19" s="40">
        <v>9</v>
      </c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>
        <v>9</v>
      </c>
      <c r="I20" s="25"/>
      <c r="J20" s="25"/>
      <c r="K20" s="3"/>
    </row>
    <row r="21" spans="3:11" ht="14.25" customHeight="1">
      <c r="C21" s="20">
        <v>99</v>
      </c>
      <c r="D21" s="49">
        <v>11</v>
      </c>
      <c r="E21" s="44"/>
      <c r="F21" s="5" t="str">
        <f>IF(C21=0,"",INDEX(Nimet!$A$2:$D$251,C21,4))</f>
        <v>Stefan Spies, DJK Schweinfurt</v>
      </c>
      <c r="G21" s="43">
        <v>11</v>
      </c>
      <c r="H21" s="169" t="s">
        <v>386</v>
      </c>
      <c r="I21" s="25"/>
      <c r="J21" s="25"/>
      <c r="K21" s="3"/>
    </row>
    <row r="22" spans="3:11" ht="14.25" customHeight="1">
      <c r="C22" s="20">
        <v>15</v>
      </c>
      <c r="D22" s="50">
        <v>12</v>
      </c>
      <c r="E22" s="45">
        <v>52</v>
      </c>
      <c r="F22" s="4" t="str">
        <f>IF(C22=0,"",INDEX(Nimet!$A$2:$D$251,C22,4))</f>
        <v>Teemu Oinas, OPT-86</v>
      </c>
      <c r="G22" s="37" t="s">
        <v>380</v>
      </c>
      <c r="H22" s="25"/>
      <c r="I22" s="42">
        <v>9</v>
      </c>
      <c r="J22" s="25"/>
      <c r="K22" s="3"/>
    </row>
    <row r="23" spans="3:11" ht="14.25" customHeight="1">
      <c r="C23" s="20">
        <v>40</v>
      </c>
      <c r="D23" s="49">
        <v>13</v>
      </c>
      <c r="E23" s="44" t="s">
        <v>156</v>
      </c>
      <c r="F23" s="5" t="str">
        <f>IF(C23=0,"",INDEX(Nimet!$A$2:$D$251,C23,4))</f>
        <v>Alexey Vyskubov, PT-Espoo</v>
      </c>
      <c r="G23" s="40">
        <v>13</v>
      </c>
      <c r="H23" s="25"/>
      <c r="I23" s="37" t="s">
        <v>390</v>
      </c>
      <c r="J23" s="25"/>
      <c r="K23" s="3"/>
    </row>
    <row r="24" spans="3:11" ht="14.25" customHeight="1">
      <c r="C24" s="20">
        <v>30</v>
      </c>
      <c r="D24" s="50">
        <v>14</v>
      </c>
      <c r="E24" s="45"/>
      <c r="F24" s="4" t="str">
        <f>IF(C24=0,"",INDEX(Nimet!$A$2:$D$251,C24,4))</f>
        <v>Toni Viertomanner, KuPTS</v>
      </c>
      <c r="G24" s="168" t="s">
        <v>379</v>
      </c>
      <c r="H24" s="42">
        <v>16</v>
      </c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>
        <v>16</v>
      </c>
      <c r="H25" s="37" t="s">
        <v>385</v>
      </c>
      <c r="I25" s="23"/>
      <c r="J25" s="25"/>
      <c r="K25" s="3"/>
    </row>
    <row r="26" spans="3:11" ht="14.25" customHeight="1">
      <c r="C26" s="20">
        <v>21</v>
      </c>
      <c r="D26" s="50">
        <v>16</v>
      </c>
      <c r="E26" s="45">
        <v>31</v>
      </c>
      <c r="F26" s="4" t="str">
        <f>IF(C26=0,"",INDEX(Nimet!$A$2:$D$251,C26,4))</f>
        <v>Samppa Kauppila, OPT-86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>
        <v>4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171" t="s">
        <v>437</v>
      </c>
      <c r="K28" s="3"/>
    </row>
    <row r="29" spans="3:11" ht="14.25" customHeight="1">
      <c r="C29" s="20">
        <v>19</v>
      </c>
      <c r="D29" s="49">
        <v>17</v>
      </c>
      <c r="E29" s="44">
        <v>32</v>
      </c>
      <c r="F29" s="5" t="str">
        <f>IF(C29=0,"",INDEX(Nimet!$A$2:$D$251,C29,4))</f>
        <v>Kullervo Haapalainen, OPT-86</v>
      </c>
      <c r="G29" s="40">
        <v>17</v>
      </c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>
        <v>17</v>
      </c>
      <c r="I30" s="23"/>
      <c r="J30" s="25"/>
      <c r="K30" s="3"/>
    </row>
    <row r="31" spans="3:11" ht="14.25" customHeight="1">
      <c r="C31" s="20">
        <v>34</v>
      </c>
      <c r="D31" s="49">
        <v>19</v>
      </c>
      <c r="E31" s="44"/>
      <c r="F31" s="5" t="str">
        <f>IF(C31=0,"",INDEX(Nimet!$A$2:$D$251,C31,4))</f>
        <v>Jouni Nousiainen, KuPTS</v>
      </c>
      <c r="G31" s="43">
        <v>19</v>
      </c>
      <c r="H31" s="169" t="s">
        <v>391</v>
      </c>
      <c r="I31" s="23"/>
      <c r="J31" s="25"/>
      <c r="K31" s="3"/>
    </row>
    <row r="32" spans="3:11" ht="14.25" customHeight="1">
      <c r="C32" s="20">
        <v>7</v>
      </c>
      <c r="D32" s="50">
        <v>20</v>
      </c>
      <c r="E32" s="45" t="s">
        <v>156</v>
      </c>
      <c r="F32" s="4" t="str">
        <f>IF(C32=0,"",INDEX(Nimet!$A$2:$D$251,C32,4))</f>
        <v>Jukka Filen, HäKi</v>
      </c>
      <c r="G32" s="37" t="s">
        <v>283</v>
      </c>
      <c r="H32" s="25"/>
      <c r="I32" s="41">
        <v>24</v>
      </c>
      <c r="J32" s="25"/>
      <c r="K32" s="3"/>
    </row>
    <row r="33" spans="3:11" ht="14.25" customHeight="1">
      <c r="C33" s="20">
        <v>41</v>
      </c>
      <c r="D33" s="49">
        <v>21</v>
      </c>
      <c r="E33" s="44">
        <v>52</v>
      </c>
      <c r="F33" s="5" t="str">
        <f>IF(C33=0,"",INDEX(Nimet!$A$2:$D$251,C33,4))</f>
        <v>Pauli Hietikko, PT-Espoo</v>
      </c>
      <c r="G33" s="40">
        <v>21</v>
      </c>
      <c r="H33" s="25"/>
      <c r="I33" s="169" t="s">
        <v>393</v>
      </c>
      <c r="J33" s="25"/>
      <c r="K33" s="3"/>
    </row>
    <row r="34" spans="3:11" ht="14.25" customHeight="1">
      <c r="C34" s="20">
        <v>22</v>
      </c>
      <c r="D34" s="50">
        <v>22</v>
      </c>
      <c r="E34" s="45"/>
      <c r="F34" s="4" t="str">
        <f>IF(C34=0,"",INDEX(Nimet!$A$2:$D$251,C34,4))</f>
        <v>Heikki Muikku, OPT-86</v>
      </c>
      <c r="G34" s="168" t="s">
        <v>376</v>
      </c>
      <c r="H34" s="42">
        <v>24</v>
      </c>
      <c r="I34" s="25"/>
      <c r="J34" s="25"/>
      <c r="K34" s="3"/>
    </row>
    <row r="35" spans="3:11" ht="14.25" customHeight="1">
      <c r="C35" s="20">
        <v>102</v>
      </c>
      <c r="D35" s="49">
        <v>23</v>
      </c>
      <c r="E35" s="44"/>
      <c r="F35" s="5" t="str">
        <f>IF(C35=0,"",INDEX(Nimet!$A$2:$D$251,C35,4))</f>
        <v>Tommy Alén, KoKu</v>
      </c>
      <c r="G35" s="43">
        <v>24</v>
      </c>
      <c r="H35" s="37" t="s">
        <v>387</v>
      </c>
      <c r="I35" s="25"/>
      <c r="J35" s="25"/>
      <c r="K35" s="3"/>
    </row>
    <row r="36" spans="3:11" ht="14.25" customHeight="1">
      <c r="C36" s="20">
        <v>73</v>
      </c>
      <c r="D36" s="50">
        <v>24</v>
      </c>
      <c r="E36" s="45">
        <v>37</v>
      </c>
      <c r="F36" s="4" t="str">
        <f>IF(C36=0,"",INDEX(Nimet!$A$2:$D$251,C36,4))</f>
        <v>Tapani Hagelberg, PT-75</v>
      </c>
      <c r="G36" s="37" t="s">
        <v>377</v>
      </c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>
        <v>24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7" t="s">
        <v>426</v>
      </c>
    </row>
    <row r="39" spans="3:10" ht="14.25" customHeight="1">
      <c r="C39" s="20">
        <v>47</v>
      </c>
      <c r="D39" s="49">
        <v>25</v>
      </c>
      <c r="E39" s="44">
        <v>41</v>
      </c>
      <c r="F39" s="5" t="str">
        <f>IF(C39=0,"",INDEX(Nimet!$A$2:$D$251,C39,4))</f>
        <v>Lasse Vimpari, YNM</v>
      </c>
      <c r="G39" s="40">
        <v>25</v>
      </c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1">
        <v>25</v>
      </c>
      <c r="I40" s="25"/>
      <c r="J40" s="26"/>
    </row>
    <row r="41" spans="3:10" ht="14.25" customHeight="1">
      <c r="C41" s="20">
        <v>25</v>
      </c>
      <c r="D41" s="49">
        <v>27</v>
      </c>
      <c r="E41" s="44"/>
      <c r="F41" s="5" t="str">
        <f>IF(C41=0,"",INDEX(Nimet!$A$2:$D$251,C41,4))</f>
        <v>Jari Kairamo, OPT-86</v>
      </c>
      <c r="G41" s="43"/>
      <c r="H41" s="169" t="s">
        <v>338</v>
      </c>
      <c r="I41" s="25"/>
      <c r="J41" s="26"/>
    </row>
    <row r="42" spans="3:10" ht="14.25" customHeight="1">
      <c r="C42" s="20">
        <v>12</v>
      </c>
      <c r="D42" s="50">
        <v>28</v>
      </c>
      <c r="E42" s="45" t="s">
        <v>156</v>
      </c>
      <c r="F42" s="4" t="str">
        <f>IF(C42=0,"",INDEX(Nimet!$A$2:$D$251,C42,4))</f>
        <v>Jannika Oksanen, TIP-70</v>
      </c>
      <c r="G42" s="33"/>
      <c r="H42" s="25"/>
      <c r="I42" s="42">
        <v>25</v>
      </c>
      <c r="J42" s="26"/>
    </row>
    <row r="43" spans="3:10" ht="14.25" customHeight="1">
      <c r="C43" s="20">
        <v>39</v>
      </c>
      <c r="D43" s="49">
        <v>29</v>
      </c>
      <c r="E43" s="44" t="s">
        <v>156</v>
      </c>
      <c r="F43" s="5" t="str">
        <f>IF(C43=0,"",INDEX(Nimet!$A$2:$D$251,C43,4))</f>
        <v>Dmitry Vyskubov, PT-Espoo</v>
      </c>
      <c r="G43" s="40">
        <v>29</v>
      </c>
      <c r="H43" s="25"/>
      <c r="I43" s="37" t="s">
        <v>401</v>
      </c>
      <c r="J43" s="26"/>
    </row>
    <row r="44" spans="3:10" ht="14.25" customHeight="1">
      <c r="C44" s="20">
        <v>63</v>
      </c>
      <c r="D44" s="50">
        <v>30</v>
      </c>
      <c r="E44" s="45"/>
      <c r="F44" s="4" t="str">
        <f>IF(C44=0,"",INDEX(Nimet!$A$2:$D$251,C44,4))</f>
        <v>Pinja Eriksson, MBF</v>
      </c>
      <c r="G44" s="168" t="s">
        <v>382</v>
      </c>
      <c r="H44" s="42">
        <v>32</v>
      </c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>
        <v>32</v>
      </c>
      <c r="H45" s="37" t="s">
        <v>389</v>
      </c>
      <c r="I45" s="23"/>
      <c r="J45" s="26"/>
    </row>
    <row r="46" spans="3:10" ht="14.25" customHeight="1">
      <c r="C46" s="20">
        <v>23</v>
      </c>
      <c r="D46" s="50">
        <v>32</v>
      </c>
      <c r="E46" s="45">
        <v>20</v>
      </c>
      <c r="F46" s="4" t="str">
        <f>IF(C46=0,"",INDEX(Nimet!$A$2:$D$251,C46,4))</f>
        <v>Jani Anttila, OPT-86</v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13">
      <selection activeCell="H45" sqref="H45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143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str">
        <f>IF(J27="","",VLOOKUP(J27,D9:F46,3))</f>
        <v>Bo-Eric Herrgård, KoKu</v>
      </c>
      <c r="J3" s="1" t="str">
        <f>IF(J28="","",J28)</f>
        <v>8,9,6</v>
      </c>
    </row>
    <row r="4" spans="4:8" ht="15" customHeight="1">
      <c r="D4" s="9" t="s">
        <v>171</v>
      </c>
      <c r="G4" s="22" t="s">
        <v>31</v>
      </c>
      <c r="H4" s="1" t="str">
        <f>IF(J27="","",IF(J17=J27,VLOOKUP(J37,D9:F46,3),VLOOKUP(J17,D9:F46,3)))</f>
        <v>Sakari Kauranen, KoKu</v>
      </c>
    </row>
    <row r="5" spans="4:8" ht="15" customHeight="1">
      <c r="D5" s="9"/>
      <c r="G5" s="22" t="s">
        <v>32</v>
      </c>
      <c r="H5" s="1" t="str">
        <f>IF(J17="","",IF(I12=J17,VLOOKUP(I22,$D$9:$F$46,3),VLOOKUP(I12,$D$9:$F$46,3)))</f>
        <v>Jouni Nousiainen, KuPTS</v>
      </c>
    </row>
    <row r="6" spans="4:8" ht="15" customHeight="1">
      <c r="D6" s="9" t="s">
        <v>184</v>
      </c>
      <c r="G6" s="22" t="s">
        <v>32</v>
      </c>
      <c r="H6" s="1" t="str">
        <f>IF(J37="","",IF(I32=J37,VLOOKUP(I42,$D$9:$F$46,3),VLOOKUP(I32,$D$9:$F$46,3)))</f>
        <v>Juhani Ala-Hukkala, KoKu</v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34</v>
      </c>
      <c r="D9" s="49">
        <v>1</v>
      </c>
      <c r="E9" s="44"/>
      <c r="F9" s="5" t="str">
        <f>IF(C9=0,"",INDEX(Nimet!$A$2:$D$251,C9,4))</f>
        <v>Jouni Nousiainen, KuPTS</v>
      </c>
      <c r="G9" s="40">
        <v>1</v>
      </c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>
        <v>1</v>
      </c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>
        <v>4</v>
      </c>
      <c r="H11" s="169" t="s">
        <v>400</v>
      </c>
      <c r="I11" s="23"/>
      <c r="J11" s="23"/>
    </row>
    <row r="12" spans="3:10" ht="14.25" customHeight="1">
      <c r="C12" s="20">
        <v>84</v>
      </c>
      <c r="D12" s="50">
        <v>4</v>
      </c>
      <c r="E12" s="45"/>
      <c r="F12" s="4" t="str">
        <f>IF(C12=0,"",INDEX(Nimet!$A$2:$D$251,C12,4))</f>
        <v>Heidi Maiberg, Nomme SK</v>
      </c>
      <c r="G12" s="33"/>
      <c r="H12" s="25"/>
      <c r="I12" s="41">
        <v>1</v>
      </c>
      <c r="J12" s="23"/>
    </row>
    <row r="13" spans="3:10" ht="14.25" customHeight="1">
      <c r="C13" s="20">
        <v>22</v>
      </c>
      <c r="D13" s="49">
        <v>5</v>
      </c>
      <c r="E13" s="44"/>
      <c r="F13" s="5" t="str">
        <f>IF(C13=0,"",INDEX(Nimet!$A$2:$D$251,C13,4))</f>
        <v>Heikki Muikku, OPT-86</v>
      </c>
      <c r="G13" s="40">
        <v>5</v>
      </c>
      <c r="H13" s="25"/>
      <c r="I13" s="169" t="s">
        <v>430</v>
      </c>
      <c r="J13" s="23"/>
    </row>
    <row r="14" spans="3:10" ht="14.25" customHeight="1">
      <c r="C14" s="20">
        <v>92</v>
      </c>
      <c r="D14" s="50">
        <v>6</v>
      </c>
      <c r="E14" s="45"/>
      <c r="F14" s="4" t="str">
        <f>IF(C14=0,"",INDEX(Nimet!$A$2:$D$251,C14,4))</f>
        <v>Topi Latukka, SeSi</v>
      </c>
      <c r="G14" s="168" t="s">
        <v>192</v>
      </c>
      <c r="H14" s="42">
        <v>5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7" t="s">
        <v>420</v>
      </c>
      <c r="I15" s="25"/>
      <c r="J15" s="23"/>
    </row>
    <row r="16" spans="3:10" ht="14.25" customHeight="1">
      <c r="C16" s="20">
        <v>102</v>
      </c>
      <c r="D16" s="50">
        <v>8</v>
      </c>
      <c r="E16" s="45"/>
      <c r="F16" s="4" t="str">
        <f>IF(C16=0,"",INDEX(Nimet!$A$2:$D$251,C16,4))</f>
        <v>Tommy Alén, KoKu</v>
      </c>
      <c r="G16" s="33"/>
      <c r="H16" s="23"/>
      <c r="I16" s="25"/>
      <c r="J16" s="23"/>
    </row>
    <row r="17" spans="4:10" ht="12.75" customHeight="1">
      <c r="D17" s="3"/>
      <c r="E17" s="46"/>
      <c r="F17" s="3"/>
      <c r="G17" s="23"/>
      <c r="H17" s="23"/>
      <c r="I17" s="25"/>
      <c r="J17" s="40">
        <v>9</v>
      </c>
    </row>
    <row r="18" spans="4:11" ht="14.25" customHeight="1">
      <c r="D18" s="2"/>
      <c r="E18" s="47"/>
      <c r="F18" s="2"/>
      <c r="G18" s="26"/>
      <c r="H18" s="26"/>
      <c r="I18" s="25"/>
      <c r="J18" s="169" t="s">
        <v>436</v>
      </c>
      <c r="K18" s="3"/>
    </row>
    <row r="19" spans="3:11" ht="14.25" customHeight="1">
      <c r="C19" s="20">
        <v>101</v>
      </c>
      <c r="D19" s="49">
        <v>9</v>
      </c>
      <c r="E19" s="44"/>
      <c r="F19" s="5" t="str">
        <f>IF(C19=0,"",INDEX(Nimet!$A$2:$D$251,C19,4))</f>
        <v>Sakari Kauranen, KoKu</v>
      </c>
      <c r="G19" s="40">
        <v>9</v>
      </c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>
        <v>9</v>
      </c>
      <c r="I20" s="25"/>
      <c r="J20" s="25"/>
      <c r="K20" s="3"/>
    </row>
    <row r="21" spans="3:11" ht="14.25" customHeight="1">
      <c r="C21" s="20">
        <v>93</v>
      </c>
      <c r="D21" s="49">
        <v>11</v>
      </c>
      <c r="E21" s="44"/>
      <c r="F21" s="5" t="str">
        <f>IF(C21=0,"",INDEX(Nimet!$A$2:$D$251,C21,4))</f>
        <v>Tuomas Kallinki, SeSi</v>
      </c>
      <c r="G21" s="43">
        <v>12</v>
      </c>
      <c r="H21" s="169" t="s">
        <v>254</v>
      </c>
      <c r="I21" s="25"/>
      <c r="J21" s="25"/>
      <c r="K21" s="3"/>
    </row>
    <row r="22" spans="3:11" ht="14.25" customHeight="1">
      <c r="C22" s="20">
        <v>63</v>
      </c>
      <c r="D22" s="50">
        <v>12</v>
      </c>
      <c r="E22" s="45"/>
      <c r="F22" s="4" t="str">
        <f>IF(C22=0,"",INDEX(Nimet!$A$2:$D$251,C22,4))</f>
        <v>Pinja Eriksson, MBF</v>
      </c>
      <c r="G22" s="37" t="s">
        <v>192</v>
      </c>
      <c r="H22" s="25"/>
      <c r="I22" s="42">
        <v>9</v>
      </c>
      <c r="J22" s="25"/>
      <c r="K22" s="3"/>
    </row>
    <row r="23" spans="3:11" ht="14.25" customHeight="1">
      <c r="C23" s="20">
        <v>25</v>
      </c>
      <c r="D23" s="49">
        <v>13</v>
      </c>
      <c r="E23" s="44"/>
      <c r="F23" s="5" t="str">
        <f>IF(C23=0,"",INDEX(Nimet!$A$2:$D$251,C23,4))</f>
        <v>Jari Kairamo, OPT-86</v>
      </c>
      <c r="G23" s="40">
        <v>13</v>
      </c>
      <c r="H23" s="25"/>
      <c r="I23" s="37" t="s">
        <v>424</v>
      </c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>
        <v>16</v>
      </c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>
        <v>16</v>
      </c>
      <c r="H25" s="37" t="s">
        <v>419</v>
      </c>
      <c r="I25" s="23"/>
      <c r="J25" s="25"/>
      <c r="K25" s="3"/>
    </row>
    <row r="26" spans="3:11" ht="14.25" customHeight="1">
      <c r="C26" s="20">
        <v>105</v>
      </c>
      <c r="D26" s="50">
        <v>16</v>
      </c>
      <c r="E26" s="45"/>
      <c r="F26" s="4" t="str">
        <f>IF(C26=0,"",INDEX(Nimet!$A$2:$D$251,C26,4))</f>
        <v>Pekka Övermark, KoKu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>
        <v>17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171" t="s">
        <v>441</v>
      </c>
      <c r="K28" s="3"/>
    </row>
    <row r="29" spans="3:11" ht="14.25" customHeight="1">
      <c r="C29" s="20">
        <v>103</v>
      </c>
      <c r="D29" s="49">
        <v>17</v>
      </c>
      <c r="E29" s="44"/>
      <c r="F29" s="5" t="str">
        <f>IF(C29=0,"",INDEX(Nimet!$A$2:$D$251,C29,4))</f>
        <v>Bo-Eric Herrgård, KoKu</v>
      </c>
      <c r="G29" s="40">
        <v>17</v>
      </c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>
        <v>17</v>
      </c>
      <c r="I30" s="23"/>
      <c r="J30" s="25"/>
      <c r="K30" s="3"/>
    </row>
    <row r="31" spans="3:11" ht="14.25" customHeight="1">
      <c r="C31" s="20">
        <v>94</v>
      </c>
      <c r="D31" s="49">
        <v>19</v>
      </c>
      <c r="E31" s="44"/>
      <c r="F31" s="5" t="str">
        <f>IF(C31=0,"",INDEX(Nimet!$A$2:$D$251,C31,4))</f>
        <v>Juhani Suvanto, SeSi</v>
      </c>
      <c r="G31" s="43">
        <v>19</v>
      </c>
      <c r="H31" s="169" t="s">
        <v>425</v>
      </c>
      <c r="I31" s="23"/>
      <c r="J31" s="25"/>
      <c r="K31" s="3"/>
    </row>
    <row r="32" spans="3:11" ht="14.25" customHeight="1">
      <c r="C32" s="20">
        <v>79</v>
      </c>
      <c r="D32" s="50">
        <v>20</v>
      </c>
      <c r="E32" s="45"/>
      <c r="F32" s="4" t="str">
        <f>IF(C32=0,"",INDEX(Nimet!$A$2:$D$251,C32,4))</f>
        <v>Janette Penttilä, TuTo</v>
      </c>
      <c r="G32" s="37" t="s">
        <v>421</v>
      </c>
      <c r="H32" s="25"/>
      <c r="I32" s="41">
        <v>17</v>
      </c>
      <c r="J32" s="25"/>
      <c r="K32" s="3"/>
    </row>
    <row r="33" spans="3:11" ht="14.25" customHeight="1">
      <c r="C33" s="20">
        <v>30</v>
      </c>
      <c r="D33" s="49">
        <v>21</v>
      </c>
      <c r="E33" s="44"/>
      <c r="F33" s="5" t="str">
        <f>IF(C33=0,"",INDEX(Nimet!$A$2:$D$251,C33,4))</f>
        <v>Toni Viertomanner, KuPTS</v>
      </c>
      <c r="G33" s="40">
        <v>21</v>
      </c>
      <c r="H33" s="25"/>
      <c r="I33" s="169" t="s">
        <v>431</v>
      </c>
      <c r="J33" s="25"/>
      <c r="K33" s="3"/>
    </row>
    <row r="34" spans="3:11" ht="14.25" customHeight="1">
      <c r="C34" s="20">
        <v>83</v>
      </c>
      <c r="D34" s="50">
        <v>22</v>
      </c>
      <c r="E34" s="45"/>
      <c r="F34" s="4" t="str">
        <f>IF(C34=0,"",INDEX(Nimet!$A$2:$D$251,C34,4))</f>
        <v>Mari Marks, Nomme SK</v>
      </c>
      <c r="G34" s="168" t="s">
        <v>192</v>
      </c>
      <c r="H34" s="42">
        <v>21</v>
      </c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>
        <v>24</v>
      </c>
      <c r="H35" s="37" t="s">
        <v>192</v>
      </c>
      <c r="I35" s="25"/>
      <c r="J35" s="25"/>
      <c r="K35" s="3"/>
    </row>
    <row r="36" spans="3:11" ht="14.25" customHeight="1">
      <c r="C36" s="20">
        <v>107</v>
      </c>
      <c r="D36" s="50">
        <v>24</v>
      </c>
      <c r="E36" s="45"/>
      <c r="F36" s="4" t="str">
        <f>IF(C36=0,"",INDEX(Nimet!$A$2:$D$251,C36,4))</f>
        <v>Bertel Blomqvist, KoKu</v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>
        <v>17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7" t="s">
        <v>217</v>
      </c>
    </row>
    <row r="39" spans="3:10" ht="14.25" customHeight="1">
      <c r="C39" s="20">
        <v>108</v>
      </c>
      <c r="D39" s="49">
        <v>25</v>
      </c>
      <c r="E39" s="44"/>
      <c r="F39" s="5" t="str">
        <f>IF(C39=0,"",INDEX(Nimet!$A$2:$D$251,C39,4))</f>
        <v>Heimo Ikonen, KoKu</v>
      </c>
      <c r="G39" s="40">
        <v>25</v>
      </c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1">
        <v>28</v>
      </c>
      <c r="I40" s="25"/>
      <c r="J40" s="26"/>
    </row>
    <row r="41" spans="3:10" ht="14.25" customHeight="1">
      <c r="C41" s="20">
        <v>85</v>
      </c>
      <c r="D41" s="49">
        <v>27</v>
      </c>
      <c r="E41" s="44"/>
      <c r="F41" s="5" t="str">
        <f>IF(C41=0,"",INDEX(Nimet!$A$2:$D$251,C41,4))</f>
        <v>Cathy-Liis Suurkivi, Nomme SK</v>
      </c>
      <c r="G41" s="43">
        <v>28</v>
      </c>
      <c r="H41" s="169" t="s">
        <v>418</v>
      </c>
      <c r="I41" s="25"/>
      <c r="J41" s="26"/>
    </row>
    <row r="42" spans="3:10" ht="14.25" customHeight="1">
      <c r="C42" s="20">
        <v>6</v>
      </c>
      <c r="D42" s="50">
        <v>28</v>
      </c>
      <c r="E42" s="45"/>
      <c r="F42" s="4" t="str">
        <f>IF(C42=0,"",INDEX(Nimet!$A$2:$D$251,C42,4))</f>
        <v>Miika Nuutinen, HäKi</v>
      </c>
      <c r="G42" s="37" t="s">
        <v>192</v>
      </c>
      <c r="H42" s="25"/>
      <c r="I42" s="42">
        <v>32</v>
      </c>
      <c r="J42" s="26"/>
    </row>
    <row r="43" spans="3:10" ht="14.25" customHeight="1">
      <c r="C43" s="20">
        <v>65</v>
      </c>
      <c r="D43" s="49">
        <v>29</v>
      </c>
      <c r="E43" s="44"/>
      <c r="F43" s="5" t="str">
        <f>IF(C43=0,"",INDEX(Nimet!$A$2:$D$251,C43,4))</f>
        <v>Roni Kantola, TuKa</v>
      </c>
      <c r="G43" s="40">
        <v>29</v>
      </c>
      <c r="H43" s="25"/>
      <c r="I43" s="37" t="s">
        <v>432</v>
      </c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>
        <v>32</v>
      </c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>
        <v>32</v>
      </c>
      <c r="H45" s="37" t="s">
        <v>422</v>
      </c>
      <c r="I45" s="23"/>
      <c r="J45" s="26"/>
    </row>
    <row r="46" spans="3:10" ht="14.25" customHeight="1">
      <c r="C46" s="20">
        <v>106</v>
      </c>
      <c r="D46" s="50">
        <v>32</v>
      </c>
      <c r="E46" s="45"/>
      <c r="F46" s="4" t="str">
        <f>IF(C46=0,"",INDEX(Nimet!$A$2:$D$251,C46,4))</f>
        <v>Juhani Ala-Hukkala, KoKu</v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workbookViewId="0" topLeftCell="A5">
      <selection activeCell="AI29" sqref="AI29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5" width="11.140625" style="1" customWidth="1"/>
    <col min="36" max="39" width="14.421875" style="1" customWidth="1"/>
    <col min="40" max="16384" width="9.140625" style="1" customWidth="1"/>
  </cols>
  <sheetData>
    <row r="1" spans="2:34" ht="20.25">
      <c r="B1" s="8" t="s">
        <v>143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9" t="s">
        <v>160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9"/>
      <c r="AI5" s="28"/>
      <c r="AJ5" s="28"/>
      <c r="AK5" s="28"/>
    </row>
    <row r="6" spans="2:37" ht="15" customHeight="1">
      <c r="B6" s="9" t="s">
        <v>185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73">
        <v>1</v>
      </c>
      <c r="F9" s="182"/>
      <c r="G9" s="182"/>
      <c r="H9" s="182"/>
      <c r="I9" s="183"/>
      <c r="J9" s="173">
        <v>2</v>
      </c>
      <c r="K9" s="174"/>
      <c r="L9" s="174"/>
      <c r="M9" s="174"/>
      <c r="N9" s="175"/>
      <c r="O9" s="173">
        <v>3</v>
      </c>
      <c r="P9" s="174"/>
      <c r="Q9" s="174"/>
      <c r="R9" s="174"/>
      <c r="S9" s="175"/>
      <c r="T9" s="173">
        <v>4</v>
      </c>
      <c r="U9" s="174"/>
      <c r="V9" s="174"/>
      <c r="W9" s="174"/>
      <c r="X9" s="175"/>
      <c r="Y9" s="173" t="s">
        <v>0</v>
      </c>
      <c r="Z9" s="182"/>
      <c r="AA9" s="182"/>
      <c r="AB9" s="182"/>
      <c r="AC9" s="183"/>
      <c r="AD9" s="173" t="s">
        <v>1</v>
      </c>
      <c r="AE9" s="182"/>
      <c r="AF9" s="182"/>
      <c r="AG9" s="182"/>
      <c r="AH9" s="183"/>
      <c r="AI9" s="29" t="s">
        <v>2</v>
      </c>
    </row>
    <row r="10" spans="1:35" ht="14.25" customHeight="1">
      <c r="A10" s="20">
        <v>63</v>
      </c>
      <c r="B10" s="30">
        <v>1</v>
      </c>
      <c r="C10" s="36">
        <v>14</v>
      </c>
      <c r="D10" s="14" t="str">
        <f>IF(A10=0,"",INDEX(Nimet!$A$2:$D$251,A10,4))</f>
        <v>Pinja Eriksson, MBF</v>
      </c>
      <c r="E10" s="179"/>
      <c r="F10" s="180"/>
      <c r="G10" s="180"/>
      <c r="H10" s="180"/>
      <c r="I10" s="181"/>
      <c r="J10" s="176" t="str">
        <f>CONCATENATE(AB22,"-",AD22)</f>
        <v>3-0</v>
      </c>
      <c r="K10" s="177"/>
      <c r="L10" s="177"/>
      <c r="M10" s="177"/>
      <c r="N10" s="178"/>
      <c r="O10" s="176" t="str">
        <f>CONCATENATE(AB16,"-",AD16)</f>
        <v>3-0</v>
      </c>
      <c r="P10" s="177"/>
      <c r="Q10" s="177"/>
      <c r="R10" s="177"/>
      <c r="S10" s="178"/>
      <c r="T10" s="176" t="str">
        <f>CONCATENATE(AB19,"-",AD19)</f>
        <v>0-0</v>
      </c>
      <c r="U10" s="177"/>
      <c r="V10" s="177"/>
      <c r="W10" s="177"/>
      <c r="X10" s="178"/>
      <c r="Y10" s="173" t="str">
        <f>CONCATENATE(AF16+AF19+AF22,"-",AH16+AH19+AH22)</f>
        <v>2-0</v>
      </c>
      <c r="Z10" s="174"/>
      <c r="AA10" s="174"/>
      <c r="AB10" s="174"/>
      <c r="AC10" s="175"/>
      <c r="AD10" s="173" t="str">
        <f>CONCATENATE(AB16+AB19+AB22,"-",AD16+AD19+AD22)</f>
        <v>6-0</v>
      </c>
      <c r="AE10" s="174"/>
      <c r="AF10" s="174"/>
      <c r="AG10" s="174"/>
      <c r="AH10" s="175"/>
      <c r="AI10" s="70">
        <v>1</v>
      </c>
    </row>
    <row r="11" spans="1:35" ht="14.25" customHeight="1">
      <c r="A11" s="20">
        <v>85</v>
      </c>
      <c r="B11" s="30">
        <v>2</v>
      </c>
      <c r="C11" s="36"/>
      <c r="D11" s="14" t="str">
        <f>IF(A11=0,"",INDEX(Nimet!$A$2:$D$251,A11,4))</f>
        <v>Cathy-Liis Suurkivi, Nomme SK</v>
      </c>
      <c r="E11" s="176" t="str">
        <f>CONCATENATE(AD22,"-",AB22)</f>
        <v>0-3</v>
      </c>
      <c r="F11" s="177"/>
      <c r="G11" s="177"/>
      <c r="H11" s="177"/>
      <c r="I11" s="178"/>
      <c r="J11" s="179"/>
      <c r="K11" s="180"/>
      <c r="L11" s="180"/>
      <c r="M11" s="180"/>
      <c r="N11" s="181"/>
      <c r="O11" s="176" t="str">
        <f>CONCATENATE(AB20,"-",AD20)</f>
        <v>3-1</v>
      </c>
      <c r="P11" s="177"/>
      <c r="Q11" s="177"/>
      <c r="R11" s="177"/>
      <c r="S11" s="178"/>
      <c r="T11" s="176" t="str">
        <f>CONCATENATE(AB17,"-",AD17)</f>
        <v>0-0</v>
      </c>
      <c r="U11" s="177"/>
      <c r="V11" s="177"/>
      <c r="W11" s="177"/>
      <c r="X11" s="178"/>
      <c r="Y11" s="173" t="str">
        <f>CONCATENATE(AF17+AF20+AH22,"-",AH17+AH20+AF22)</f>
        <v>1-1</v>
      </c>
      <c r="Z11" s="174"/>
      <c r="AA11" s="174"/>
      <c r="AB11" s="174"/>
      <c r="AC11" s="175"/>
      <c r="AD11" s="173" t="str">
        <f>CONCATENATE(AB17+AB20+AD22,"-",AD17+AD20+AB22)</f>
        <v>3-4</v>
      </c>
      <c r="AE11" s="174"/>
      <c r="AF11" s="174"/>
      <c r="AG11" s="174"/>
      <c r="AH11" s="175"/>
      <c r="AI11" s="70">
        <v>2</v>
      </c>
    </row>
    <row r="12" spans="1:35" ht="14.25" customHeight="1">
      <c r="A12" s="20">
        <v>80</v>
      </c>
      <c r="B12" s="30">
        <v>3</v>
      </c>
      <c r="C12" s="36"/>
      <c r="D12" s="14" t="str">
        <f>IF(A12=0,"",INDEX(Nimet!$A$2:$D$251,A12,4))</f>
        <v>Joanna Penttilä, TuTo</v>
      </c>
      <c r="E12" s="176" t="str">
        <f>CONCATENATE(AD16,"-",AB16)</f>
        <v>0-3</v>
      </c>
      <c r="F12" s="177"/>
      <c r="G12" s="177"/>
      <c r="H12" s="177"/>
      <c r="I12" s="178"/>
      <c r="J12" s="176" t="str">
        <f>CONCATENATE(AD20,"-",AB20)</f>
        <v>1-3</v>
      </c>
      <c r="K12" s="177"/>
      <c r="L12" s="177"/>
      <c r="M12" s="177"/>
      <c r="N12" s="178"/>
      <c r="O12" s="179"/>
      <c r="P12" s="180"/>
      <c r="Q12" s="180"/>
      <c r="R12" s="180"/>
      <c r="S12" s="181"/>
      <c r="T12" s="176" t="str">
        <f>CONCATENATE(AB23,"-",AD23)</f>
        <v>0-0</v>
      </c>
      <c r="U12" s="177"/>
      <c r="V12" s="177"/>
      <c r="W12" s="177"/>
      <c r="X12" s="178"/>
      <c r="Y12" s="173" t="str">
        <f>CONCATENATE(AH16+AH20+AF23,"-",AF16+AF20+AH23)</f>
        <v>0-2</v>
      </c>
      <c r="Z12" s="174"/>
      <c r="AA12" s="174"/>
      <c r="AB12" s="174"/>
      <c r="AC12" s="175"/>
      <c r="AD12" s="173" t="str">
        <f>CONCATENATE(AD16+AD20+AB23,"-",AB16+AB20+AD23)</f>
        <v>1-6</v>
      </c>
      <c r="AE12" s="174"/>
      <c r="AF12" s="174"/>
      <c r="AG12" s="174"/>
      <c r="AH12" s="175"/>
      <c r="AI12" s="70">
        <v>3</v>
      </c>
    </row>
    <row r="13" spans="1:35" ht="14.25" customHeight="1">
      <c r="A13" s="20"/>
      <c r="B13" s="30">
        <v>4</v>
      </c>
      <c r="C13" s="36"/>
      <c r="D13" s="14">
        <f>IF(A13=0,"",INDEX(Nimet!$A$2:$D$251,A13,4))</f>
      </c>
      <c r="E13" s="176" t="str">
        <f>CONCATENATE(AD19,"-",AB19)</f>
        <v>0-0</v>
      </c>
      <c r="F13" s="177"/>
      <c r="G13" s="177"/>
      <c r="H13" s="177"/>
      <c r="I13" s="178"/>
      <c r="J13" s="176" t="str">
        <f>CONCATENATE(AD17,"-",AB17)</f>
        <v>0-0</v>
      </c>
      <c r="K13" s="177"/>
      <c r="L13" s="177"/>
      <c r="M13" s="177"/>
      <c r="N13" s="178"/>
      <c r="O13" s="176" t="str">
        <f>CONCATENATE(AD23,"-",AB23)</f>
        <v>0-0</v>
      </c>
      <c r="P13" s="177"/>
      <c r="Q13" s="177"/>
      <c r="R13" s="177"/>
      <c r="S13" s="178"/>
      <c r="T13" s="179"/>
      <c r="U13" s="180"/>
      <c r="V13" s="180"/>
      <c r="W13" s="180"/>
      <c r="X13" s="181"/>
      <c r="Y13" s="173" t="str">
        <f>CONCATENATE(AH17+AH19+AH23,"-",AF17+AF19+AF23)</f>
        <v>0-0</v>
      </c>
      <c r="Z13" s="174"/>
      <c r="AA13" s="174"/>
      <c r="AB13" s="174"/>
      <c r="AC13" s="175"/>
      <c r="AD13" s="173" t="str">
        <f>CONCATENATE(AD17+AD19+AD23,"-",AB17+AB19+AB23)</f>
        <v>0-0</v>
      </c>
      <c r="AE13" s="174"/>
      <c r="AF13" s="174"/>
      <c r="AG13" s="174"/>
      <c r="AH13" s="175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Pinja Eriksson, MBF  -  Joanna Penttilä, TuTo</v>
      </c>
      <c r="G16" s="65">
        <v>11</v>
      </c>
      <c r="H16" s="71" t="s">
        <v>27</v>
      </c>
      <c r="I16" s="66">
        <v>4</v>
      </c>
      <c r="J16" s="72"/>
      <c r="K16" s="65">
        <v>11</v>
      </c>
      <c r="L16" s="71" t="s">
        <v>27</v>
      </c>
      <c r="M16" s="66">
        <v>4</v>
      </c>
      <c r="N16" s="72"/>
      <c r="O16" s="65">
        <v>11</v>
      </c>
      <c r="P16" s="71" t="s">
        <v>27</v>
      </c>
      <c r="Q16" s="66">
        <v>2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Cathy-Liis Suurkivi, Nomme SK  -  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Pinja Eriksson, MBF  -  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Cathy-Liis Suurkivi, Nomme SK  -  Joanna Penttilä, TuTo</v>
      </c>
      <c r="G20" s="65">
        <v>11</v>
      </c>
      <c r="H20" s="71" t="s">
        <v>27</v>
      </c>
      <c r="I20" s="66">
        <v>1</v>
      </c>
      <c r="J20" s="72"/>
      <c r="K20" s="65">
        <v>7</v>
      </c>
      <c r="L20" s="71" t="s">
        <v>27</v>
      </c>
      <c r="M20" s="66">
        <v>11</v>
      </c>
      <c r="N20" s="72"/>
      <c r="O20" s="65">
        <v>11</v>
      </c>
      <c r="P20" s="71" t="s">
        <v>27</v>
      </c>
      <c r="Q20" s="66">
        <v>2</v>
      </c>
      <c r="R20" s="73"/>
      <c r="S20" s="65">
        <v>11</v>
      </c>
      <c r="T20" s="71" t="s">
        <v>27</v>
      </c>
      <c r="U20" s="66">
        <v>5</v>
      </c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1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Pinja Eriksson, MBF  -  Cathy-Liis Suurkivi, Nomme SK</v>
      </c>
      <c r="G22" s="65">
        <v>11</v>
      </c>
      <c r="H22" s="71" t="s">
        <v>27</v>
      </c>
      <c r="I22" s="66">
        <v>7</v>
      </c>
      <c r="J22" s="72"/>
      <c r="K22" s="65">
        <v>11</v>
      </c>
      <c r="L22" s="71" t="s">
        <v>27</v>
      </c>
      <c r="M22" s="66">
        <v>7</v>
      </c>
      <c r="N22" s="72"/>
      <c r="O22" s="65">
        <v>11</v>
      </c>
      <c r="P22" s="71" t="s">
        <v>27</v>
      </c>
      <c r="Q22" s="66">
        <v>6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Joanna Penttilä, TuTo  -  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2:4" ht="14.25" customHeight="1">
      <c r="B25" s="95" t="s">
        <v>148</v>
      </c>
      <c r="C25" s="31"/>
      <c r="D25" s="31"/>
    </row>
    <row r="26" spans="2:35" ht="14.25" customHeight="1">
      <c r="B26" s="12"/>
      <c r="C26" s="13"/>
      <c r="D26" s="14"/>
      <c r="E26" s="173">
        <v>1</v>
      </c>
      <c r="F26" s="182"/>
      <c r="G26" s="182"/>
      <c r="H26" s="182"/>
      <c r="I26" s="183"/>
      <c r="J26" s="173">
        <v>2</v>
      </c>
      <c r="K26" s="174"/>
      <c r="L26" s="174"/>
      <c r="M26" s="174"/>
      <c r="N26" s="175"/>
      <c r="O26" s="173">
        <v>3</v>
      </c>
      <c r="P26" s="174"/>
      <c r="Q26" s="174"/>
      <c r="R26" s="174"/>
      <c r="S26" s="175"/>
      <c r="T26" s="173">
        <v>4</v>
      </c>
      <c r="U26" s="174"/>
      <c r="V26" s="174"/>
      <c r="W26" s="174"/>
      <c r="X26" s="175"/>
      <c r="Y26" s="173" t="s">
        <v>0</v>
      </c>
      <c r="Z26" s="182"/>
      <c r="AA26" s="182"/>
      <c r="AB26" s="182"/>
      <c r="AC26" s="183"/>
      <c r="AD26" s="173" t="s">
        <v>1</v>
      </c>
      <c r="AE26" s="182"/>
      <c r="AF26" s="182"/>
      <c r="AG26" s="182"/>
      <c r="AH26" s="183"/>
      <c r="AI26" s="29" t="s">
        <v>2</v>
      </c>
    </row>
    <row r="27" spans="1:35" ht="14.25" customHeight="1">
      <c r="A27" s="20">
        <v>83</v>
      </c>
      <c r="B27" s="30">
        <v>1</v>
      </c>
      <c r="C27" s="36"/>
      <c r="D27" s="14" t="str">
        <f>IF(A27=0,"",INDEX(Nimet!$A$2:$D$251,A27,4))</f>
        <v>Mari Marks, Nomme SK</v>
      </c>
      <c r="E27" s="179"/>
      <c r="F27" s="180"/>
      <c r="G27" s="180"/>
      <c r="H27" s="180"/>
      <c r="I27" s="181"/>
      <c r="J27" s="176" t="str">
        <f>CONCATENATE(AB39,"-",AD39)</f>
        <v>3-0</v>
      </c>
      <c r="K27" s="177"/>
      <c r="L27" s="177"/>
      <c r="M27" s="177"/>
      <c r="N27" s="178"/>
      <c r="O27" s="176" t="str">
        <f>CONCATENATE(AB33,"-",AD33)</f>
        <v>3-0</v>
      </c>
      <c r="P27" s="177"/>
      <c r="Q27" s="177"/>
      <c r="R27" s="177"/>
      <c r="S27" s="178"/>
      <c r="T27" s="176" t="str">
        <f>CONCATENATE(AB36,"-",AD36)</f>
        <v>0-0</v>
      </c>
      <c r="U27" s="177"/>
      <c r="V27" s="177"/>
      <c r="W27" s="177"/>
      <c r="X27" s="178"/>
      <c r="Y27" s="173" t="str">
        <f>CONCATENATE(AF33+AF36+AF39,"-",AH33+AH36+AH39)</f>
        <v>2-0</v>
      </c>
      <c r="Z27" s="174"/>
      <c r="AA27" s="174"/>
      <c r="AB27" s="174"/>
      <c r="AC27" s="175"/>
      <c r="AD27" s="173" t="str">
        <f>CONCATENATE(AB33+AB36+AB39,"-",AD33+AD36+AD39)</f>
        <v>6-0</v>
      </c>
      <c r="AE27" s="174"/>
      <c r="AF27" s="174"/>
      <c r="AG27" s="174"/>
      <c r="AH27" s="175"/>
      <c r="AI27" s="70">
        <v>1</v>
      </c>
    </row>
    <row r="28" spans="1:35" ht="14.25" customHeight="1">
      <c r="A28" s="20">
        <v>84</v>
      </c>
      <c r="B28" s="30">
        <v>2</v>
      </c>
      <c r="C28" s="36"/>
      <c r="D28" s="14" t="str">
        <f>IF(A28=0,"",INDEX(Nimet!$A$2:$D$251,A28,4))</f>
        <v>Heidi Maiberg, Nomme SK</v>
      </c>
      <c r="E28" s="176" t="str">
        <f>CONCATENATE(AD39,"-",AB39)</f>
        <v>0-3</v>
      </c>
      <c r="F28" s="177"/>
      <c r="G28" s="177"/>
      <c r="H28" s="177"/>
      <c r="I28" s="178"/>
      <c r="J28" s="179"/>
      <c r="K28" s="180"/>
      <c r="L28" s="180"/>
      <c r="M28" s="180"/>
      <c r="N28" s="181"/>
      <c r="O28" s="176" t="str">
        <f>CONCATENATE(AB37,"-",AD37)</f>
        <v>3-1</v>
      </c>
      <c r="P28" s="177"/>
      <c r="Q28" s="177"/>
      <c r="R28" s="177"/>
      <c r="S28" s="178"/>
      <c r="T28" s="176" t="str">
        <f>CONCATENATE(AB34,"-",AD34)</f>
        <v>0-0</v>
      </c>
      <c r="U28" s="177"/>
      <c r="V28" s="177"/>
      <c r="W28" s="177"/>
      <c r="X28" s="178"/>
      <c r="Y28" s="173" t="str">
        <f>CONCATENATE(AF34+AF37+AH39,"-",AH34+AH37+AF39)</f>
        <v>1-1</v>
      </c>
      <c r="Z28" s="174"/>
      <c r="AA28" s="174"/>
      <c r="AB28" s="174"/>
      <c r="AC28" s="175"/>
      <c r="AD28" s="173" t="str">
        <f>CONCATENATE(AB34+AB37+AD39,"-",AD34+AD37+AB39)</f>
        <v>3-4</v>
      </c>
      <c r="AE28" s="174"/>
      <c r="AF28" s="174"/>
      <c r="AG28" s="174"/>
      <c r="AH28" s="175"/>
      <c r="AI28" s="70">
        <v>2</v>
      </c>
    </row>
    <row r="29" spans="1:35" ht="14.25" customHeight="1">
      <c r="A29" s="20">
        <v>79</v>
      </c>
      <c r="B29" s="30">
        <v>3</v>
      </c>
      <c r="C29" s="36"/>
      <c r="D29" s="14" t="str">
        <f>IF(A29=0,"",INDEX(Nimet!$A$2:$D$251,A29,4))</f>
        <v>Janette Penttilä, TuTo</v>
      </c>
      <c r="E29" s="176" t="str">
        <f>CONCATENATE(AD33,"-",AB33)</f>
        <v>0-3</v>
      </c>
      <c r="F29" s="177"/>
      <c r="G29" s="177"/>
      <c r="H29" s="177"/>
      <c r="I29" s="178"/>
      <c r="J29" s="176" t="str">
        <f>CONCATENATE(AD37,"-",AB37)</f>
        <v>1-3</v>
      </c>
      <c r="K29" s="177"/>
      <c r="L29" s="177"/>
      <c r="M29" s="177"/>
      <c r="N29" s="178"/>
      <c r="O29" s="179"/>
      <c r="P29" s="180"/>
      <c r="Q29" s="180"/>
      <c r="R29" s="180"/>
      <c r="S29" s="181"/>
      <c r="T29" s="176" t="str">
        <f>CONCATENATE(AB40,"-",AD40)</f>
        <v>0-0</v>
      </c>
      <c r="U29" s="177"/>
      <c r="V29" s="177"/>
      <c r="W29" s="177"/>
      <c r="X29" s="178"/>
      <c r="Y29" s="173" t="str">
        <f>CONCATENATE(AH33+AH37+AF40,"-",AF33+AF37+AH40)</f>
        <v>0-2</v>
      </c>
      <c r="Z29" s="174"/>
      <c r="AA29" s="174"/>
      <c r="AB29" s="174"/>
      <c r="AC29" s="175"/>
      <c r="AD29" s="173" t="str">
        <f>CONCATENATE(AD33+AD37+AB40,"-",AB33+AB37+AD40)</f>
        <v>1-6</v>
      </c>
      <c r="AE29" s="174"/>
      <c r="AF29" s="174"/>
      <c r="AG29" s="174"/>
      <c r="AH29" s="175"/>
      <c r="AI29" s="70">
        <v>3</v>
      </c>
    </row>
    <row r="30" spans="1:35" ht="14.25" customHeight="1">
      <c r="A30" s="20"/>
      <c r="B30" s="30">
        <v>4</v>
      </c>
      <c r="C30" s="36"/>
      <c r="D30" s="14">
        <f>IF(A30=0,"",INDEX(Nimet!$A$2:$D$251,A30,4))</f>
      </c>
      <c r="E30" s="176" t="str">
        <f>CONCATENATE(AD36,"-",AB36)</f>
        <v>0-0</v>
      </c>
      <c r="F30" s="177"/>
      <c r="G30" s="177"/>
      <c r="H30" s="177"/>
      <c r="I30" s="178"/>
      <c r="J30" s="176" t="str">
        <f>CONCATENATE(AD34,"-",AB34)</f>
        <v>0-0</v>
      </c>
      <c r="K30" s="177"/>
      <c r="L30" s="177"/>
      <c r="M30" s="177"/>
      <c r="N30" s="178"/>
      <c r="O30" s="176" t="str">
        <f>CONCATENATE(AD40,"-",AB40)</f>
        <v>0-0</v>
      </c>
      <c r="P30" s="177"/>
      <c r="Q30" s="177"/>
      <c r="R30" s="177"/>
      <c r="S30" s="178"/>
      <c r="T30" s="179"/>
      <c r="U30" s="180"/>
      <c r="V30" s="180"/>
      <c r="W30" s="180"/>
      <c r="X30" s="181"/>
      <c r="Y30" s="173" t="str">
        <f>CONCATENATE(AH34+AH36+AH40,"-",AF34+AF36+AF40)</f>
        <v>0-0</v>
      </c>
      <c r="Z30" s="174"/>
      <c r="AA30" s="174"/>
      <c r="AB30" s="174"/>
      <c r="AC30" s="175"/>
      <c r="AD30" s="173" t="str">
        <f>CONCATENATE(AD34+AD36+AD40,"-",AB34+AB36+AB40)</f>
        <v>0-0</v>
      </c>
      <c r="AE30" s="174"/>
      <c r="AF30" s="174"/>
      <c r="AG30" s="174"/>
      <c r="AH30" s="175"/>
      <c r="AI30" s="70"/>
    </row>
    <row r="31" spans="1:38" ht="14.25" customHeight="1">
      <c r="A31" s="16"/>
      <c r="B31" s="3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17"/>
      <c r="AJ31" s="6"/>
      <c r="AK31" s="6"/>
      <c r="AL31" s="6"/>
    </row>
    <row r="32" spans="2:37" ht="14.25" customHeight="1">
      <c r="B32" s="19" t="s">
        <v>28</v>
      </c>
      <c r="G32" s="60"/>
      <c r="H32" s="61">
        <v>1</v>
      </c>
      <c r="I32" s="62"/>
      <c r="J32" s="52"/>
      <c r="K32" s="55"/>
      <c r="L32" s="54">
        <v>2</v>
      </c>
      <c r="M32" s="56"/>
      <c r="N32" s="52"/>
      <c r="O32" s="55"/>
      <c r="P32" s="54">
        <v>3</v>
      </c>
      <c r="Q32" s="57"/>
      <c r="S32" s="58"/>
      <c r="T32" s="59">
        <v>4</v>
      </c>
      <c r="U32" s="57"/>
      <c r="W32" s="58"/>
      <c r="X32" s="59">
        <v>5</v>
      </c>
      <c r="Y32" s="57"/>
      <c r="Z32" s="3"/>
      <c r="AA32" s="3"/>
      <c r="AB32" s="58"/>
      <c r="AC32" s="53" t="s">
        <v>34</v>
      </c>
      <c r="AD32" s="57"/>
      <c r="AE32" s="52"/>
      <c r="AF32" s="55"/>
      <c r="AG32" s="63" t="s">
        <v>35</v>
      </c>
      <c r="AH32" s="64"/>
      <c r="AK32" s="11"/>
    </row>
    <row r="33" spans="1:40" ht="14.25" customHeight="1">
      <c r="A33" s="15" t="s">
        <v>12</v>
      </c>
      <c r="B33" s="1" t="str">
        <f>CONCATENATE(D27,"  -  ",D29)</f>
        <v>Mari Marks, Nomme SK  -  Janette Penttilä, TuTo</v>
      </c>
      <c r="G33" s="65">
        <v>14</v>
      </c>
      <c r="H33" s="71" t="s">
        <v>27</v>
      </c>
      <c r="I33" s="66">
        <v>12</v>
      </c>
      <c r="J33" s="72"/>
      <c r="K33" s="65">
        <v>11</v>
      </c>
      <c r="L33" s="71" t="s">
        <v>27</v>
      </c>
      <c r="M33" s="66">
        <v>4</v>
      </c>
      <c r="N33" s="72"/>
      <c r="O33" s="65">
        <v>11</v>
      </c>
      <c r="P33" s="71" t="s">
        <v>27</v>
      </c>
      <c r="Q33" s="66">
        <v>6</v>
      </c>
      <c r="R33" s="73"/>
      <c r="S33" s="65"/>
      <c r="T33" s="71" t="s">
        <v>27</v>
      </c>
      <c r="U33" s="66"/>
      <c r="V33" s="73"/>
      <c r="W33" s="65"/>
      <c r="X33" s="71" t="s">
        <v>27</v>
      </c>
      <c r="Y33" s="66"/>
      <c r="Z33" s="72"/>
      <c r="AA33" s="72"/>
      <c r="AB33" s="74">
        <f>IF($G33-$I33&gt;0,1,0)+IF($K33-$M33&gt;0,1,0)+IF($O33-$Q33&gt;0,1,0)+IF($S33-$U33&gt;0,1,0)+IF($W33-$Y33&gt;0,1,0)</f>
        <v>3</v>
      </c>
      <c r="AC33" s="75" t="s">
        <v>27</v>
      </c>
      <c r="AD33" s="76">
        <f>IF($G33-$I33&lt;0,1,0)+IF($K33-$M33&lt;0,1,0)+IF($O33-$Q33&lt;0,1,0)+IF($S33-$U33&lt;0,1,0)+IF($W33-$Y33&lt;0,1,0)</f>
        <v>0</v>
      </c>
      <c r="AE33" s="77"/>
      <c r="AF33" s="78">
        <f>IF($AB33-$AD33&gt;0,1,0)</f>
        <v>1</v>
      </c>
      <c r="AG33" s="67" t="s">
        <v>27</v>
      </c>
      <c r="AH33" s="79">
        <f>IF($AB33-$AD33&lt;0,1,0)</f>
        <v>0</v>
      </c>
      <c r="AI33" s="80"/>
      <c r="AJ33" s="80"/>
      <c r="AK33" s="80"/>
      <c r="AM33" s="7"/>
      <c r="AN33" s="18"/>
    </row>
    <row r="34" spans="1:40" ht="14.25" customHeight="1">
      <c r="A34" s="15" t="s">
        <v>5</v>
      </c>
      <c r="B34" s="1" t="str">
        <f>CONCATENATE(D28,"  -  ",D30)</f>
        <v>Heidi Maiberg, Nomme SK  -  </v>
      </c>
      <c r="G34" s="93"/>
      <c r="H34" s="81" t="s">
        <v>27</v>
      </c>
      <c r="I34" s="94"/>
      <c r="J34" s="72"/>
      <c r="K34" s="65"/>
      <c r="L34" s="71" t="s">
        <v>27</v>
      </c>
      <c r="M34" s="66"/>
      <c r="N34" s="72"/>
      <c r="O34" s="65"/>
      <c r="P34" s="71" t="s">
        <v>27</v>
      </c>
      <c r="Q34" s="66"/>
      <c r="R34" s="73"/>
      <c r="S34" s="65"/>
      <c r="T34" s="71" t="s">
        <v>27</v>
      </c>
      <c r="U34" s="66"/>
      <c r="V34" s="73"/>
      <c r="W34" s="65"/>
      <c r="X34" s="71" t="s">
        <v>27</v>
      </c>
      <c r="Y34" s="66"/>
      <c r="Z34" s="72"/>
      <c r="AA34" s="72"/>
      <c r="AB34" s="74">
        <f>IF($G34-$I34&gt;0,1,0)+IF($K34-$M34&gt;0,1,0)+IF($O34-$Q34&gt;0,1,0)+IF($S34-$U34&gt;0,1,0)+IF($W34-$Y34&gt;0,1,0)</f>
        <v>0</v>
      </c>
      <c r="AC34" s="75" t="s">
        <v>27</v>
      </c>
      <c r="AD34" s="76">
        <f>IF($G34-$I34&lt;0,1,0)+IF($K34-$M34&lt;0,1,0)+IF($O34-$Q34&lt;0,1,0)+IF($S34-$U34&lt;0,1,0)+IF($W34-$Y34&lt;0,1,0)</f>
        <v>0</v>
      </c>
      <c r="AE34" s="77"/>
      <c r="AF34" s="78">
        <f>IF($AB34-$AD34&gt;0,1,0)</f>
        <v>0</v>
      </c>
      <c r="AG34" s="67" t="s">
        <v>27</v>
      </c>
      <c r="AH34" s="79">
        <f>IF($AB34-$AD34&lt;0,1,0)</f>
        <v>0</v>
      </c>
      <c r="AI34" s="80"/>
      <c r="AJ34" s="80"/>
      <c r="AK34" s="80"/>
      <c r="AM34" s="7"/>
      <c r="AN34" s="18"/>
    </row>
    <row r="35" spans="1:40" ht="14.25" customHeight="1">
      <c r="A35" s="15"/>
      <c r="G35" s="82"/>
      <c r="H35" s="83"/>
      <c r="I35" s="84"/>
      <c r="J35" s="72"/>
      <c r="K35" s="82"/>
      <c r="L35" s="83"/>
      <c r="M35" s="84"/>
      <c r="N35" s="72"/>
      <c r="O35" s="82"/>
      <c r="P35" s="83"/>
      <c r="Q35" s="84"/>
      <c r="R35" s="73"/>
      <c r="S35" s="82"/>
      <c r="T35" s="83"/>
      <c r="U35" s="84"/>
      <c r="V35" s="73"/>
      <c r="W35" s="82"/>
      <c r="X35" s="83"/>
      <c r="Y35" s="84"/>
      <c r="Z35" s="72"/>
      <c r="AA35" s="72"/>
      <c r="AB35" s="74"/>
      <c r="AC35" s="75"/>
      <c r="AD35" s="76"/>
      <c r="AE35" s="77"/>
      <c r="AF35" s="78"/>
      <c r="AG35" s="68"/>
      <c r="AH35" s="79"/>
      <c r="AI35" s="80"/>
      <c r="AJ35" s="80"/>
      <c r="AK35" s="80"/>
      <c r="AN35" s="18"/>
    </row>
    <row r="36" spans="1:40" ht="14.25" customHeight="1">
      <c r="A36" s="15" t="s">
        <v>8</v>
      </c>
      <c r="B36" s="1" t="str">
        <f>CONCATENATE(D27,"  -  ",D30)</f>
        <v>Mari Marks, Nomme SK  -  </v>
      </c>
      <c r="G36" s="65"/>
      <c r="H36" s="71" t="s">
        <v>27</v>
      </c>
      <c r="I36" s="66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 t="s">
        <v>17</v>
      </c>
      <c r="B37" s="1" t="str">
        <f>CONCATENATE(D28,"  -  ",D29)</f>
        <v>Heidi Maiberg, Nomme SK  -  Janette Penttilä, TuTo</v>
      </c>
      <c r="G37" s="65">
        <v>11</v>
      </c>
      <c r="H37" s="71" t="s">
        <v>27</v>
      </c>
      <c r="I37" s="66">
        <v>13</v>
      </c>
      <c r="J37" s="72"/>
      <c r="K37" s="65">
        <v>11</v>
      </c>
      <c r="L37" s="71" t="s">
        <v>27</v>
      </c>
      <c r="M37" s="66">
        <v>8</v>
      </c>
      <c r="N37" s="72"/>
      <c r="O37" s="65">
        <v>12</v>
      </c>
      <c r="P37" s="71" t="s">
        <v>27</v>
      </c>
      <c r="Q37" s="66">
        <v>10</v>
      </c>
      <c r="R37" s="73"/>
      <c r="S37" s="65">
        <v>11</v>
      </c>
      <c r="T37" s="71" t="s">
        <v>27</v>
      </c>
      <c r="U37" s="66">
        <v>9</v>
      </c>
      <c r="V37" s="73"/>
      <c r="W37" s="65"/>
      <c r="X37" s="71" t="s">
        <v>27</v>
      </c>
      <c r="Y37" s="66"/>
      <c r="Z37" s="72"/>
      <c r="AA37" s="72"/>
      <c r="AB37" s="74">
        <f>IF($G37-$I37&gt;0,1,0)+IF($K37-$M37&gt;0,1,0)+IF($O37-$Q37&gt;0,1,0)+IF($S37-$U37&gt;0,1,0)+IF($W37-$Y37&gt;0,1,0)</f>
        <v>3</v>
      </c>
      <c r="AC37" s="75" t="s">
        <v>27</v>
      </c>
      <c r="AD37" s="76">
        <f>IF($G37-$I37&lt;0,1,0)+IF($K37-$M37&lt;0,1,0)+IF($O37-$Q37&lt;0,1,0)+IF($S37-$U37&lt;0,1,0)+IF($W37-$Y37&lt;0,1,0)</f>
        <v>1</v>
      </c>
      <c r="AE37" s="77"/>
      <c r="AF37" s="78">
        <f>IF($AB37-$AD37&gt;0,1,0)</f>
        <v>1</v>
      </c>
      <c r="AG37" s="67" t="s">
        <v>27</v>
      </c>
      <c r="AH37" s="79">
        <f>IF($AB37-$AD37&lt;0,1,0)</f>
        <v>0</v>
      </c>
      <c r="AI37" s="80"/>
      <c r="AJ37" s="80"/>
      <c r="AK37" s="80"/>
      <c r="AM37" s="7"/>
      <c r="AN37" s="18"/>
    </row>
    <row r="38" spans="1:40" ht="14.25" customHeight="1">
      <c r="A38" s="15"/>
      <c r="G38" s="82"/>
      <c r="H38" s="83"/>
      <c r="I38" s="84"/>
      <c r="J38" s="72"/>
      <c r="K38" s="82"/>
      <c r="L38" s="83"/>
      <c r="M38" s="84"/>
      <c r="N38" s="72"/>
      <c r="O38" s="82"/>
      <c r="P38" s="83"/>
      <c r="Q38" s="84"/>
      <c r="R38" s="73"/>
      <c r="S38" s="82"/>
      <c r="T38" s="83"/>
      <c r="U38" s="84"/>
      <c r="V38" s="73"/>
      <c r="W38" s="82"/>
      <c r="X38" s="83"/>
      <c r="Y38" s="84"/>
      <c r="Z38" s="72"/>
      <c r="AA38" s="72"/>
      <c r="AB38" s="74"/>
      <c r="AC38" s="75"/>
      <c r="AD38" s="76"/>
      <c r="AE38" s="77"/>
      <c r="AF38" s="78"/>
      <c r="AG38" s="68"/>
      <c r="AH38" s="79"/>
      <c r="AI38" s="80"/>
      <c r="AJ38" s="80"/>
      <c r="AK38" s="80"/>
      <c r="AN38" s="18"/>
    </row>
    <row r="39" spans="1:40" ht="14.25" customHeight="1">
      <c r="A39" s="15" t="s">
        <v>20</v>
      </c>
      <c r="B39" s="1" t="str">
        <f>CONCATENATE(D27,"  -  ",D28)</f>
        <v>Mari Marks, Nomme SK  -  Heidi Maiberg, Nomme SK</v>
      </c>
      <c r="G39" s="65">
        <v>11</v>
      </c>
      <c r="H39" s="71" t="s">
        <v>27</v>
      </c>
      <c r="I39" s="66">
        <v>8</v>
      </c>
      <c r="J39" s="72"/>
      <c r="K39" s="65">
        <v>12</v>
      </c>
      <c r="L39" s="71" t="s">
        <v>27</v>
      </c>
      <c r="M39" s="66">
        <v>10</v>
      </c>
      <c r="N39" s="72"/>
      <c r="O39" s="65">
        <v>12</v>
      </c>
      <c r="P39" s="71" t="s">
        <v>27</v>
      </c>
      <c r="Q39" s="66">
        <v>10</v>
      </c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 t="s">
        <v>21</v>
      </c>
      <c r="B40" s="1" t="str">
        <f>CONCATENATE(D29,"  -  ",D30)</f>
        <v>Janette Penttilä, TuTo  -  </v>
      </c>
      <c r="G40" s="65"/>
      <c r="H40" s="71" t="s">
        <v>27</v>
      </c>
      <c r="I40" s="66"/>
      <c r="J40" s="72"/>
      <c r="K40" s="65"/>
      <c r="L40" s="71" t="s">
        <v>27</v>
      </c>
      <c r="M40" s="66"/>
      <c r="N40" s="72"/>
      <c r="O40" s="65"/>
      <c r="P40" s="71" t="s">
        <v>27</v>
      </c>
      <c r="Q40" s="66"/>
      <c r="R40" s="73"/>
      <c r="S40" s="65"/>
      <c r="T40" s="71" t="s">
        <v>27</v>
      </c>
      <c r="U40" s="66"/>
      <c r="V40" s="73"/>
      <c r="W40" s="65"/>
      <c r="X40" s="71" t="s">
        <v>27</v>
      </c>
      <c r="Y40" s="66"/>
      <c r="Z40" s="72"/>
      <c r="AA40" s="72"/>
      <c r="AB40" s="85">
        <f>IF($G40-$I40&gt;0,1,0)+IF($K40-$M40&gt;0,1,0)+IF($O40-$Q40&gt;0,1,0)+IF($S40-$U40&gt;0,1,0)+IF($W40-$Y40&gt;0,1,0)</f>
        <v>0</v>
      </c>
      <c r="AC40" s="86" t="s">
        <v>27</v>
      </c>
      <c r="AD40" s="87">
        <f>IF($G40-$I40&lt;0,1,0)+IF($K40-$M40&lt;0,1,0)+IF($O40-$Q40&lt;0,1,0)+IF($S40-$U40&lt;0,1,0)+IF($W40-$Y40&lt;0,1,0)</f>
        <v>0</v>
      </c>
      <c r="AE40" s="77"/>
      <c r="AF40" s="88">
        <f>IF($AB40-$AD40&gt;0,1,0)</f>
        <v>0</v>
      </c>
      <c r="AG40" s="69" t="s">
        <v>27</v>
      </c>
      <c r="AH40" s="89">
        <f>IF($AB40-$AD40&lt;0,1,0)</f>
        <v>0</v>
      </c>
      <c r="AI40" s="80"/>
      <c r="AJ40" s="80"/>
      <c r="AK40" s="80"/>
      <c r="AM40" s="7"/>
      <c r="AN40" s="18"/>
    </row>
    <row r="41" spans="7:37" ht="14.25" customHeight="1">
      <c r="G41" s="90"/>
      <c r="H41" s="90"/>
      <c r="I41" s="90"/>
      <c r="J41" s="90"/>
      <c r="K41" s="90"/>
      <c r="L41" s="90"/>
      <c r="M41" s="90"/>
      <c r="N41" s="90"/>
      <c r="O41" s="90"/>
      <c r="P41" s="91"/>
      <c r="Q41" s="92"/>
      <c r="R41" s="92"/>
      <c r="S41" s="92"/>
      <c r="T41" s="92"/>
      <c r="U41" s="80"/>
      <c r="V41" s="80"/>
      <c r="W41" s="80"/>
      <c r="X41" s="80"/>
      <c r="Y41" s="80"/>
      <c r="Z41" s="80"/>
      <c r="AA41" s="80"/>
      <c r="AB41" s="80"/>
      <c r="AC41" s="90"/>
      <c r="AD41" s="90"/>
      <c r="AE41" s="90"/>
      <c r="AF41" s="90"/>
      <c r="AG41" s="80"/>
      <c r="AH41" s="80"/>
      <c r="AI41" s="80"/>
      <c r="AJ41" s="80"/>
      <c r="AK41" s="80"/>
    </row>
    <row r="42" spans="7:37" ht="14.25" customHeight="1"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</row>
    <row r="44" spans="7:37" ht="14.25" customHeight="1">
      <c r="G44" s="90"/>
      <c r="H44" s="90"/>
      <c r="I44" s="90"/>
      <c r="J44" s="90"/>
      <c r="K44" s="90"/>
      <c r="L44" s="90"/>
      <c r="M44" s="90"/>
      <c r="N44" s="90"/>
      <c r="O44" s="90"/>
      <c r="P44" s="91"/>
      <c r="Q44" s="92"/>
      <c r="R44" s="92"/>
      <c r="S44" s="92"/>
      <c r="T44" s="92"/>
      <c r="U44" s="80"/>
      <c r="V44" s="80"/>
      <c r="W44" s="80"/>
      <c r="X44" s="80"/>
      <c r="Y44" s="80"/>
      <c r="Z44" s="80"/>
      <c r="AA44" s="80"/>
      <c r="AB44" s="80"/>
      <c r="AC44" s="90"/>
      <c r="AD44" s="90"/>
      <c r="AE44" s="90"/>
      <c r="AF44" s="90"/>
      <c r="AG44" s="80"/>
      <c r="AH44" s="80"/>
      <c r="AI44" s="80"/>
      <c r="AJ44" s="80"/>
      <c r="AK44" s="80"/>
    </row>
  </sheetData>
  <mergeCells count="60">
    <mergeCell ref="Y30:AC30"/>
    <mergeCell ref="AD30:AH30"/>
    <mergeCell ref="E29:I29"/>
    <mergeCell ref="J29:N29"/>
    <mergeCell ref="E30:I30"/>
    <mergeCell ref="J30:N30"/>
    <mergeCell ref="O30:S30"/>
    <mergeCell ref="T30:X30"/>
    <mergeCell ref="O29:S29"/>
    <mergeCell ref="T29:X29"/>
    <mergeCell ref="Y27:AC27"/>
    <mergeCell ref="AD27:AH27"/>
    <mergeCell ref="Y28:AC28"/>
    <mergeCell ref="AD28:AH28"/>
    <mergeCell ref="Y29:AC29"/>
    <mergeCell ref="AD29:AH29"/>
    <mergeCell ref="E28:I28"/>
    <mergeCell ref="J28:N28"/>
    <mergeCell ref="O28:S28"/>
    <mergeCell ref="T28:X28"/>
    <mergeCell ref="E27:I27"/>
    <mergeCell ref="J27:N27"/>
    <mergeCell ref="O27:S27"/>
    <mergeCell ref="T27:X27"/>
    <mergeCell ref="Y26:AC26"/>
    <mergeCell ref="AD26:AH26"/>
    <mergeCell ref="E13:I13"/>
    <mergeCell ref="J13:N13"/>
    <mergeCell ref="E26:I26"/>
    <mergeCell ref="J26:N26"/>
    <mergeCell ref="O26:S26"/>
    <mergeCell ref="T26:X26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workbookViewId="0" topLeftCell="A1">
      <selection activeCell="I13" sqref="I13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143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str">
        <f>IF(I12="","",VLOOKUP(I12,D9:F16,3))</f>
        <v>Mari Marks, Nomme SK</v>
      </c>
      <c r="J3" s="1" t="str">
        <f>IF(I13="","",I13)</f>
        <v>-8,5,-3,5,8</v>
      </c>
    </row>
    <row r="4" spans="4:8" ht="15" customHeight="1">
      <c r="D4" s="9" t="s">
        <v>160</v>
      </c>
      <c r="G4" s="22" t="s">
        <v>31</v>
      </c>
      <c r="H4" s="1" t="s">
        <v>479</v>
      </c>
    </row>
    <row r="5" spans="4:8" ht="15" customHeight="1">
      <c r="D5" s="9"/>
      <c r="G5" s="22" t="s">
        <v>32</v>
      </c>
      <c r="H5" s="1" t="str">
        <f>IF(H10="","",IF(G9=H10,VLOOKUP(G11,$D$9:$F$16,3),VLOOKUP(G9,$D$9:$F$16,3)))</f>
        <v>Heidi Maiberg, Nomme SK</v>
      </c>
    </row>
    <row r="6" spans="4:8" ht="15" customHeight="1">
      <c r="D6" s="9" t="s">
        <v>185</v>
      </c>
      <c r="G6" s="22" t="s">
        <v>32</v>
      </c>
      <c r="H6" s="1" t="str">
        <f>IF(H14="","",IF(G13=H14,VLOOKUP(G15,$D$9:$F$16,3),VLOOKUP(G13,$D$9:$F$16,3)))</f>
        <v>Cathy-Liis Suurkivi, Nomme SK</v>
      </c>
    </row>
    <row r="8" spans="4:6" ht="15" customHeight="1">
      <c r="D8" s="2"/>
      <c r="E8" s="2"/>
      <c r="F8" s="2"/>
    </row>
    <row r="9" spans="3:10" ht="14.25" customHeight="1">
      <c r="C9" s="20">
        <v>63</v>
      </c>
      <c r="D9" s="49">
        <v>1</v>
      </c>
      <c r="E9" s="44"/>
      <c r="F9" s="5" t="str">
        <f>IF(C9=0,"",INDEX(Nimet!$A$2:$D$251,C9,4))</f>
        <v>Pinja Eriksson, MBF</v>
      </c>
      <c r="G9" s="40">
        <v>1</v>
      </c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>
        <v>1</v>
      </c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>
        <v>4</v>
      </c>
      <c r="H11" s="169" t="s">
        <v>395</v>
      </c>
      <c r="I11" s="23"/>
      <c r="J11" s="6"/>
    </row>
    <row r="12" spans="3:10" ht="14.25" customHeight="1">
      <c r="C12" s="20">
        <v>84</v>
      </c>
      <c r="D12" s="50">
        <v>4</v>
      </c>
      <c r="E12" s="45"/>
      <c r="F12" s="4" t="str">
        <f>IF(C12=0,"",INDEX(Nimet!$A$2:$D$251,C12,4))</f>
        <v>Heidi Maiberg, Nomme SK</v>
      </c>
      <c r="G12" s="33"/>
      <c r="H12" s="25"/>
      <c r="I12" s="41">
        <v>8</v>
      </c>
      <c r="J12" s="6"/>
    </row>
    <row r="13" spans="3:10" ht="14.25" customHeight="1">
      <c r="C13" s="20">
        <v>85</v>
      </c>
      <c r="D13" s="49">
        <v>5</v>
      </c>
      <c r="E13" s="44"/>
      <c r="F13" s="5" t="str">
        <f>IF(C13=0,"",INDEX(Nimet!$A$2:$D$251,C13,4))</f>
        <v>Cathy-Liis Suurkivi, Nomme SK</v>
      </c>
      <c r="G13" s="40">
        <v>5</v>
      </c>
      <c r="H13" s="25"/>
      <c r="I13" s="170" t="s">
        <v>399</v>
      </c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>
        <v>8</v>
      </c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7" t="s">
        <v>396</v>
      </c>
      <c r="I15" s="23"/>
      <c r="J15" s="6"/>
    </row>
    <row r="16" spans="3:10" ht="14.25" customHeight="1">
      <c r="C16" s="20">
        <v>83</v>
      </c>
      <c r="D16" s="50">
        <v>8</v>
      </c>
      <c r="E16" s="45"/>
      <c r="F16" s="4" t="str">
        <f>IF(C16=0,"",INDEX(Nimet!$A$2:$D$251,C16,4))</f>
        <v>Mari Marks, Nomme SK</v>
      </c>
      <c r="G16" s="33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75" right="0.75" top="1" bottom="1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14">
      <selection activeCell="I43" sqref="I43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143</v>
      </c>
    </row>
    <row r="2" ht="15" customHeight="1">
      <c r="D2" s="10" t="s">
        <v>26</v>
      </c>
    </row>
    <row r="3" spans="4:8" ht="15" customHeight="1">
      <c r="D3" s="9"/>
      <c r="G3" s="22"/>
      <c r="H3" s="3"/>
    </row>
    <row r="4" spans="4:7" ht="15" customHeight="1">
      <c r="D4" s="9" t="s">
        <v>161</v>
      </c>
      <c r="G4" s="22"/>
    </row>
    <row r="5" spans="4:7" ht="15" customHeight="1">
      <c r="D5" s="9"/>
      <c r="G5" s="22"/>
    </row>
    <row r="6" spans="4:7" ht="15" customHeight="1">
      <c r="D6" s="9" t="s">
        <v>184</v>
      </c>
      <c r="G6" s="22"/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42</v>
      </c>
      <c r="D9" s="49">
        <v>1</v>
      </c>
      <c r="E9" s="44"/>
      <c r="F9" s="5" t="str">
        <f>IF(C9=0,"",INDEX(Nimet!$A$2:$D$251,C9,4))</f>
        <v>Toni Soine, PT-Espoo</v>
      </c>
      <c r="G9" s="40"/>
      <c r="H9" s="23"/>
      <c r="I9" s="23"/>
      <c r="J9" s="23"/>
    </row>
    <row r="10" spans="3:10" ht="14.25" customHeight="1">
      <c r="C10" s="20">
        <v>44</v>
      </c>
      <c r="D10" s="50">
        <v>2</v>
      </c>
      <c r="E10" s="45">
        <v>20</v>
      </c>
      <c r="F10" s="4" t="str">
        <f>IF(C10=0,"",INDEX(Nimet!$A$2:$D$251,C10,4))</f>
        <v>Jani Jormanainen, PT-Espoo</v>
      </c>
      <c r="G10" s="32"/>
      <c r="H10" s="41">
        <v>1.2</v>
      </c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>
        <v>1.2</v>
      </c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169" t="s">
        <v>433</v>
      </c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>
        <v>7.8</v>
      </c>
      <c r="I14" s="25"/>
      <c r="J14" s="23"/>
    </row>
    <row r="15" spans="3:10" ht="14.25" customHeight="1">
      <c r="C15" s="20">
        <v>89</v>
      </c>
      <c r="D15" s="49">
        <v>7</v>
      </c>
      <c r="E15" s="44"/>
      <c r="F15" s="5" t="str">
        <f>IF(C15=0,"",INDEX(Nimet!$A$2:$D$251,C15,4))</f>
        <v>Ville Julin, SeSi</v>
      </c>
      <c r="G15" s="43"/>
      <c r="H15" s="33"/>
      <c r="I15" s="25"/>
      <c r="J15" s="23"/>
    </row>
    <row r="16" spans="3:10" ht="14.25" customHeight="1">
      <c r="C16" s="20">
        <v>90</v>
      </c>
      <c r="D16" s="50">
        <v>8</v>
      </c>
      <c r="E16" s="45">
        <v>120</v>
      </c>
      <c r="F16" s="4" t="str">
        <f>IF(C16=0,"",INDEX(Nimet!$A$2:$D$251,C16,4))</f>
        <v>Jukka Julin, SeSi</v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>
        <v>1.2</v>
      </c>
    </row>
    <row r="18" spans="4:11" ht="14.25" customHeight="1">
      <c r="D18" s="2"/>
      <c r="E18" s="47"/>
      <c r="F18" s="2"/>
      <c r="G18" s="26"/>
      <c r="H18" s="26"/>
      <c r="I18" s="25"/>
      <c r="J18" s="169" t="s">
        <v>439</v>
      </c>
      <c r="K18" s="3"/>
    </row>
    <row r="19" spans="3:11" ht="14.25" customHeight="1">
      <c r="C19" s="20">
        <v>75</v>
      </c>
      <c r="D19" s="49">
        <v>9</v>
      </c>
      <c r="E19" s="44"/>
      <c r="F19" s="5" t="str">
        <f>IF(C19=0,"",INDEX(Nimet!$A$2:$D$251,C19,4))</f>
        <v>Esa Kallio, PuPy</v>
      </c>
      <c r="G19" s="40"/>
      <c r="H19" s="23"/>
      <c r="I19" s="25"/>
      <c r="J19" s="25"/>
      <c r="K19" s="3"/>
    </row>
    <row r="20" spans="3:11" ht="14.25" customHeight="1">
      <c r="C20" s="20">
        <v>29</v>
      </c>
      <c r="D20" s="50">
        <v>10</v>
      </c>
      <c r="E20" s="45">
        <v>91</v>
      </c>
      <c r="F20" s="4" t="str">
        <f>IF(C20=0,"",INDEX(Nimet!$A$2:$D$251,C20,4))</f>
        <v>Miko Haarala, KuPTS</v>
      </c>
      <c r="G20" s="32"/>
      <c r="H20" s="172" t="s">
        <v>427</v>
      </c>
      <c r="I20" s="25"/>
      <c r="J20" s="25"/>
      <c r="K20" s="3"/>
    </row>
    <row r="21" spans="3:11" ht="14.25" customHeight="1">
      <c r="C21" s="20">
        <v>15</v>
      </c>
      <c r="D21" s="49">
        <v>11</v>
      </c>
      <c r="E21" s="44"/>
      <c r="F21" s="5" t="str">
        <f>IF(C21=0,"",INDEX(Nimet!$A$2:$D$251,C21,4))</f>
        <v>Teemu Oinas, OPT-86</v>
      </c>
      <c r="G21" s="43"/>
      <c r="H21" s="169" t="s">
        <v>428</v>
      </c>
      <c r="I21" s="25"/>
      <c r="J21" s="25"/>
      <c r="K21" s="3"/>
    </row>
    <row r="22" spans="3:11" ht="14.25" customHeight="1">
      <c r="C22" s="20">
        <v>16</v>
      </c>
      <c r="D22" s="50">
        <v>12</v>
      </c>
      <c r="E22" s="45"/>
      <c r="F22" s="4" t="str">
        <f>IF(C22=0,"",INDEX(Nimet!$A$2:$D$251,C22,4))</f>
        <v>Mikko Vuoti, OPT-86</v>
      </c>
      <c r="G22" s="33"/>
      <c r="H22" s="25"/>
      <c r="I22" s="42">
        <v>15.16</v>
      </c>
      <c r="J22" s="25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7" t="s">
        <v>435</v>
      </c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>
        <v>15.16</v>
      </c>
      <c r="I24" s="23"/>
      <c r="J24" s="25"/>
      <c r="K24" s="3"/>
    </row>
    <row r="25" spans="3:11" ht="14.25" customHeight="1">
      <c r="C25" s="20">
        <v>66</v>
      </c>
      <c r="D25" s="49">
        <v>15</v>
      </c>
      <c r="E25" s="44"/>
      <c r="F25" s="5" t="str">
        <f>IF(C25=0,"",INDEX(Nimet!$A$2:$D$251,C25,4))</f>
        <v>Roope Kantola, TuKa</v>
      </c>
      <c r="G25" s="43"/>
      <c r="H25" s="33"/>
      <c r="I25" s="23"/>
      <c r="J25" s="25"/>
      <c r="K25" s="3"/>
    </row>
    <row r="26" spans="3:11" ht="14.25" customHeight="1">
      <c r="C26" s="20">
        <v>67</v>
      </c>
      <c r="D26" s="50">
        <v>16</v>
      </c>
      <c r="E26" s="45">
        <v>84</v>
      </c>
      <c r="F26" s="4" t="str">
        <f>IF(C26=0,"",INDEX(Nimet!$A$2:$D$251,C26,4))</f>
        <v>Mikko Kantola, TuKa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>
        <v>1.2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171" t="s">
        <v>474</v>
      </c>
      <c r="K28" s="3"/>
    </row>
    <row r="29" spans="3:11" ht="14.25" customHeight="1">
      <c r="C29" s="20">
        <v>97</v>
      </c>
      <c r="D29" s="49">
        <v>17</v>
      </c>
      <c r="E29" s="44"/>
      <c r="F29" s="5" t="str">
        <f>IF(C29=0,"",INDEX(Nimet!$A$2:$D$251,C29,4))</f>
        <v>Pentti Olah, SeSi</v>
      </c>
      <c r="G29" s="40"/>
      <c r="H29" s="23"/>
      <c r="I29" s="23"/>
      <c r="J29" s="25"/>
      <c r="K29" s="3"/>
    </row>
    <row r="30" spans="3:11" ht="14.25" customHeight="1">
      <c r="C30" s="20">
        <v>72</v>
      </c>
      <c r="D30" s="50">
        <v>18</v>
      </c>
      <c r="E30" s="45">
        <v>52</v>
      </c>
      <c r="F30" s="4" t="str">
        <f>IF(C30=0,"",INDEX(Nimet!$A$2:$D$251,C30,4))</f>
        <v>Otto Tennilä, PT-75</v>
      </c>
      <c r="G30" s="32"/>
      <c r="H30" s="41">
        <v>17.18</v>
      </c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34"/>
      <c r="I31" s="23"/>
      <c r="J31" s="25"/>
      <c r="K31" s="3"/>
    </row>
    <row r="32" spans="3:11" ht="14.25" customHeight="1">
      <c r="C32" s="20"/>
      <c r="D32" s="50">
        <v>20</v>
      </c>
      <c r="E32" s="45"/>
      <c r="F32" s="4">
        <f>IF(C32=0,"",INDEX(Nimet!$A$2:$D$251,C32,4))</f>
      </c>
      <c r="G32" s="33"/>
      <c r="H32" s="25"/>
      <c r="I32" s="41">
        <v>17.18</v>
      </c>
      <c r="J32" s="25"/>
      <c r="K32" s="3"/>
    </row>
    <row r="33" spans="3:11" ht="14.25" customHeight="1">
      <c r="C33" s="20">
        <v>5</v>
      </c>
      <c r="D33" s="49">
        <v>21</v>
      </c>
      <c r="E33" s="44"/>
      <c r="F33" s="5" t="str">
        <f>IF(C33=0,"",INDEX(Nimet!$A$2:$D$251,C33,4))</f>
        <v>Pasi Laine, HäKi</v>
      </c>
      <c r="G33" s="40"/>
      <c r="H33" s="25"/>
      <c r="I33" s="169" t="s">
        <v>434</v>
      </c>
      <c r="J33" s="25"/>
      <c r="K33" s="3"/>
    </row>
    <row r="34" spans="3:11" ht="14.25" customHeight="1">
      <c r="C34" s="20">
        <v>6</v>
      </c>
      <c r="D34" s="50">
        <v>22</v>
      </c>
      <c r="E34" s="45"/>
      <c r="F34" s="4" t="str">
        <f>IF(C34=0,"",INDEX(Nimet!$A$2:$D$251,C34,4))</f>
        <v>Miika Nuutinen, HäKi</v>
      </c>
      <c r="G34" s="32"/>
      <c r="H34" s="42">
        <v>23.24</v>
      </c>
      <c r="I34" s="25"/>
      <c r="J34" s="25"/>
      <c r="K34" s="3"/>
    </row>
    <row r="35" spans="3:11" ht="14.25" customHeight="1">
      <c r="C35" s="20">
        <v>17</v>
      </c>
      <c r="D35" s="49">
        <v>23</v>
      </c>
      <c r="E35" s="44"/>
      <c r="F35" s="5" t="str">
        <f>IF(C35=0,"",INDEX(Nimet!$A$2:$D$251,C35,4))</f>
        <v>Seppo Hiltunen, OPT-86</v>
      </c>
      <c r="G35" s="43"/>
      <c r="H35" s="37" t="s">
        <v>423</v>
      </c>
      <c r="I35" s="25"/>
      <c r="J35" s="25"/>
      <c r="K35" s="3"/>
    </row>
    <row r="36" spans="3:11" ht="14.25" customHeight="1">
      <c r="C36" s="20">
        <v>18</v>
      </c>
      <c r="D36" s="50">
        <v>24</v>
      </c>
      <c r="E36" s="45">
        <v>146</v>
      </c>
      <c r="F36" s="4" t="str">
        <f>IF(C36=0,"",INDEX(Nimet!$A$2:$D$251,C36,4))</f>
        <v>Tuomas Perkkiö, OPT-86</v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>
        <v>17.18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7" t="s">
        <v>438</v>
      </c>
    </row>
    <row r="39" spans="3:10" ht="14.25" customHeight="1">
      <c r="C39" s="20">
        <v>35</v>
      </c>
      <c r="D39" s="49">
        <v>25</v>
      </c>
      <c r="E39" s="44"/>
      <c r="F39" s="5" t="str">
        <f>IF(C39=0,"",INDEX(Nimet!$A$2:$D$251,C39,4))</f>
        <v>Jyri Pulkkinen, KuPTS</v>
      </c>
      <c r="G39" s="40"/>
      <c r="H39" s="23"/>
      <c r="I39" s="25"/>
      <c r="J39" s="26"/>
    </row>
    <row r="40" spans="3:10" ht="14.25" customHeight="1">
      <c r="C40" s="20">
        <v>74</v>
      </c>
      <c r="D40" s="50">
        <v>26</v>
      </c>
      <c r="E40" s="45">
        <v>164</v>
      </c>
      <c r="F40" s="4" t="str">
        <f>IF(C40=0,"",INDEX(Nimet!$A$2:$D$251,C40,4))</f>
        <v>Tim Olsbo, PuPy</v>
      </c>
      <c r="G40" s="32"/>
      <c r="H40" s="41">
        <v>25.26</v>
      </c>
      <c r="I40" s="25"/>
      <c r="J40" s="26"/>
    </row>
    <row r="41" spans="3:10" ht="14.25" customHeight="1">
      <c r="C41" s="20"/>
      <c r="D41" s="49">
        <v>27</v>
      </c>
      <c r="E41" s="44"/>
      <c r="F41" s="5">
        <f>IF(C41=0,"",INDEX(Nimet!$A$2:$D$251,C41,4))</f>
      </c>
      <c r="G41" s="43"/>
      <c r="H41" s="34"/>
      <c r="I41" s="25"/>
      <c r="J41" s="26"/>
    </row>
    <row r="42" spans="3:10" ht="14.25" customHeight="1">
      <c r="C42" s="20"/>
      <c r="D42" s="50">
        <v>28</v>
      </c>
      <c r="E42" s="45"/>
      <c r="F42" s="4">
        <f>IF(C42=0,"",INDEX(Nimet!$A$2:$D$251,C42,4))</f>
      </c>
      <c r="G42" s="33"/>
      <c r="H42" s="25"/>
      <c r="I42" s="42">
        <v>31.32</v>
      </c>
      <c r="J42" s="26"/>
    </row>
    <row r="43" spans="3:10" ht="14.25" customHeight="1">
      <c r="C43" s="20"/>
      <c r="D43" s="49">
        <v>29</v>
      </c>
      <c r="E43" s="44"/>
      <c r="F43" s="5">
        <f>IF(C43=0,"",INDEX(Nimet!$A$2:$D$251,C43,4))</f>
      </c>
      <c r="G43" s="40"/>
      <c r="H43" s="25"/>
      <c r="I43" s="37" t="s">
        <v>429</v>
      </c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>
        <v>31.32</v>
      </c>
      <c r="I44" s="23"/>
      <c r="J44" s="26"/>
    </row>
    <row r="45" spans="3:10" ht="14.25" customHeight="1">
      <c r="C45" s="20">
        <v>69</v>
      </c>
      <c r="D45" s="49">
        <v>31</v>
      </c>
      <c r="E45" s="44"/>
      <c r="F45" s="5" t="str">
        <f>IF(C45=0,"",INDEX(Nimet!$A$2:$D$251,C45,4))</f>
        <v>Mika Tuomola, PT-75</v>
      </c>
      <c r="G45" s="43"/>
      <c r="H45" s="33"/>
      <c r="I45" s="23"/>
      <c r="J45" s="26"/>
    </row>
    <row r="46" spans="3:10" ht="14.25" customHeight="1">
      <c r="C46" s="20">
        <v>71</v>
      </c>
      <c r="D46" s="50">
        <v>32</v>
      </c>
      <c r="E46" s="45">
        <v>27</v>
      </c>
      <c r="F46" s="4" t="str">
        <f>IF(C46=0,"",INDEX(Nimet!$A$2:$D$251,C46,4))</f>
        <v>Juha Rossi, PT-75</v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1">
      <selection activeCell="J28" sqref="J28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143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str">
        <f>IF(J27="","",VLOOKUP(J27,D9:F46,3))</f>
        <v>Kari Punnonen, KuPTS</v>
      </c>
      <c r="J3" s="1" t="str">
        <f>IF(J28="","",J28)</f>
        <v>5,3,6</v>
      </c>
    </row>
    <row r="4" spans="4:8" ht="15" customHeight="1">
      <c r="D4" s="9" t="s">
        <v>145</v>
      </c>
      <c r="G4" s="22" t="s">
        <v>31</v>
      </c>
      <c r="H4" s="1" t="str">
        <f>IF(J27="","",IF(J17=J27,VLOOKUP(J37,D9:F46,3),VLOOKUP(J17,D9:F46,3)))</f>
        <v>Mats Stenfors, KoKu</v>
      </c>
    </row>
    <row r="5" spans="4:8" ht="15" customHeight="1">
      <c r="D5" s="9"/>
      <c r="G5" s="22" t="s">
        <v>32</v>
      </c>
      <c r="H5" s="1" t="str">
        <f>IF(J17="","",IF(I12=J17,VLOOKUP(I22,$D$9:$F$46,3),VLOOKUP(I12,$D$9:$F$46,3)))</f>
        <v>Eino Määttä, OPT-86</v>
      </c>
    </row>
    <row r="6" spans="4:8" ht="15" customHeight="1">
      <c r="D6" s="9" t="s">
        <v>173</v>
      </c>
      <c r="G6" s="22" t="s">
        <v>32</v>
      </c>
      <c r="H6" s="1" t="str">
        <f>IF(J37="","",IF(I32=J37,VLOOKUP(I42,$D$9:$F$46,3),VLOOKUP(I32,$D$9:$F$46,3)))</f>
        <v>Samppa Kauppila, OPT-86</v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20</v>
      </c>
      <c r="D9" s="49">
        <v>1</v>
      </c>
      <c r="E9" s="44">
        <v>3</v>
      </c>
      <c r="F9" s="5" t="str">
        <f>IF(C9=0,"",INDEX(Nimet!$A$2:$D$251,C9,4))</f>
        <v>Eino Määttä, OPT-86</v>
      </c>
      <c r="G9" s="40">
        <v>1</v>
      </c>
      <c r="H9" s="23"/>
      <c r="I9" s="23"/>
      <c r="J9" s="23"/>
    </row>
    <row r="10" spans="3:10" ht="14.25" customHeight="1">
      <c r="C10" s="20">
        <v>30</v>
      </c>
      <c r="D10" s="50">
        <v>2</v>
      </c>
      <c r="E10" s="45"/>
      <c r="F10" s="4" t="str">
        <f>IF(C10=0,"",INDEX(Nimet!$A$2:$D$251,C10,4))</f>
        <v>Toni Viertomanner, KuPTS</v>
      </c>
      <c r="G10" s="168" t="s">
        <v>195</v>
      </c>
      <c r="H10" s="41">
        <v>1</v>
      </c>
      <c r="I10" s="23"/>
      <c r="J10" s="23"/>
    </row>
    <row r="11" spans="3:10" ht="14.25" customHeight="1">
      <c r="C11" s="20">
        <v>63</v>
      </c>
      <c r="D11" s="49">
        <v>3</v>
      </c>
      <c r="E11" s="44"/>
      <c r="F11" s="5" t="str">
        <f>IF(C11=0,"",INDEX(Nimet!$A$2:$D$251,C11,4))</f>
        <v>Pinja Eriksson, MBF</v>
      </c>
      <c r="G11" s="43">
        <v>4</v>
      </c>
      <c r="H11" s="169" t="s">
        <v>207</v>
      </c>
      <c r="I11" s="23"/>
      <c r="J11" s="23"/>
    </row>
    <row r="12" spans="3:10" ht="14.25" customHeight="1">
      <c r="C12" s="20">
        <v>7</v>
      </c>
      <c r="D12" s="50">
        <v>4</v>
      </c>
      <c r="E12" s="45" t="s">
        <v>156</v>
      </c>
      <c r="F12" s="4" t="str">
        <f>IF(C12=0,"",INDEX(Nimet!$A$2:$D$251,C12,4))</f>
        <v>Jukka Filen, HäKi</v>
      </c>
      <c r="G12" s="37" t="s">
        <v>200</v>
      </c>
      <c r="H12" s="25"/>
      <c r="I12" s="41">
        <v>1</v>
      </c>
      <c r="J12" s="23"/>
    </row>
    <row r="13" spans="3:10" ht="14.25" customHeight="1">
      <c r="C13" s="20">
        <v>13</v>
      </c>
      <c r="D13" s="49">
        <v>5</v>
      </c>
      <c r="E13" s="44">
        <v>58</v>
      </c>
      <c r="F13" s="5" t="str">
        <f>IF(C13=0,"",INDEX(Nimet!$A$2:$D$251,C13,4))</f>
        <v>Hanna Nyberg, TIP-70</v>
      </c>
      <c r="G13" s="40">
        <v>6</v>
      </c>
      <c r="H13" s="25"/>
      <c r="I13" s="169" t="s">
        <v>210</v>
      </c>
      <c r="J13" s="23"/>
    </row>
    <row r="14" spans="3:10" ht="14.25" customHeight="1">
      <c r="C14" s="20">
        <v>22</v>
      </c>
      <c r="D14" s="50">
        <v>6</v>
      </c>
      <c r="E14" s="45"/>
      <c r="F14" s="4" t="str">
        <f>IF(C14=0,"",INDEX(Nimet!$A$2:$D$251,C14,4))</f>
        <v>Heikki Muikku, OPT-86</v>
      </c>
      <c r="G14" s="168" t="s">
        <v>192</v>
      </c>
      <c r="H14" s="42">
        <v>7</v>
      </c>
      <c r="I14" s="25"/>
      <c r="J14" s="23"/>
    </row>
    <row r="15" spans="3:10" ht="14.25" customHeight="1">
      <c r="C15" s="20">
        <v>1</v>
      </c>
      <c r="D15" s="49">
        <v>7</v>
      </c>
      <c r="E15" s="44"/>
      <c r="F15" s="5" t="str">
        <f>IF(C15=0,"",INDEX(Nimet!$A$2:$D$251,C15,4))</f>
        <v>Janne Tiilikka, Vana</v>
      </c>
      <c r="G15" s="43">
        <v>7</v>
      </c>
      <c r="H15" s="37" t="s">
        <v>206</v>
      </c>
      <c r="I15" s="25"/>
      <c r="J15" s="23"/>
    </row>
    <row r="16" spans="3:10" ht="14.25" customHeight="1">
      <c r="C16" s="20">
        <v>47</v>
      </c>
      <c r="D16" s="50">
        <v>8</v>
      </c>
      <c r="E16" s="45">
        <v>41</v>
      </c>
      <c r="F16" s="4" t="str">
        <f>IF(C16=0,"",INDEX(Nimet!$A$2:$D$251,C16,4))</f>
        <v>Lasse Vimpari, YNM</v>
      </c>
      <c r="G16" s="37" t="s">
        <v>199</v>
      </c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>
        <v>9</v>
      </c>
    </row>
    <row r="18" spans="4:11" ht="14.25" customHeight="1">
      <c r="D18" s="2"/>
      <c r="E18" s="47"/>
      <c r="F18" s="2"/>
      <c r="G18" s="26"/>
      <c r="H18" s="26"/>
      <c r="I18" s="25"/>
      <c r="J18" s="169" t="s">
        <v>214</v>
      </c>
      <c r="K18" s="3"/>
    </row>
    <row r="19" spans="3:11" ht="14.25" customHeight="1">
      <c r="C19" s="20">
        <v>104</v>
      </c>
      <c r="D19" s="49">
        <v>9</v>
      </c>
      <c r="E19" s="44">
        <v>33</v>
      </c>
      <c r="F19" s="5" t="str">
        <f>IF(C19=0,"",INDEX(Nimet!$A$2:$D$251,C19,4))</f>
        <v>Mats Stenfors, KoKu</v>
      </c>
      <c r="G19" s="40">
        <v>9</v>
      </c>
      <c r="H19" s="23"/>
      <c r="I19" s="25"/>
      <c r="J19" s="25"/>
      <c r="K19" s="3"/>
    </row>
    <row r="20" spans="3:11" ht="14.25" customHeight="1">
      <c r="C20" s="20">
        <v>6</v>
      </c>
      <c r="D20" s="50">
        <v>10</v>
      </c>
      <c r="E20" s="45"/>
      <c r="F20" s="4" t="str">
        <f>IF(C20=0,"",INDEX(Nimet!$A$2:$D$251,C20,4))</f>
        <v>Miika Nuutinen, HäKi</v>
      </c>
      <c r="G20" s="168" t="s">
        <v>194</v>
      </c>
      <c r="H20" s="41">
        <v>9</v>
      </c>
      <c r="I20" s="25"/>
      <c r="J20" s="25"/>
      <c r="K20" s="3"/>
    </row>
    <row r="21" spans="3:11" ht="14.25" customHeight="1">
      <c r="C21" s="20">
        <v>58</v>
      </c>
      <c r="D21" s="49">
        <v>11</v>
      </c>
      <c r="E21" s="44"/>
      <c r="F21" s="5" t="str">
        <f>IF(C21=0,"",INDEX(Nimet!$A$2:$D$251,C21,4))</f>
        <v>Mikko Frejborg, MBF</v>
      </c>
      <c r="G21" s="43">
        <v>12</v>
      </c>
      <c r="H21" s="169" t="s">
        <v>203</v>
      </c>
      <c r="I21" s="25"/>
      <c r="J21" s="25"/>
      <c r="K21" s="3"/>
    </row>
    <row r="22" spans="3:11" ht="14.25" customHeight="1">
      <c r="C22" s="20">
        <v>16</v>
      </c>
      <c r="D22" s="50">
        <v>12</v>
      </c>
      <c r="E22" s="45">
        <v>48</v>
      </c>
      <c r="F22" s="4" t="str">
        <f>IF(C22=0,"",INDEX(Nimet!$A$2:$D$251,C22,4))</f>
        <v>Mikko Vuoti, OPT-86</v>
      </c>
      <c r="G22" s="37" t="s">
        <v>192</v>
      </c>
      <c r="H22" s="25"/>
      <c r="I22" s="42">
        <v>9</v>
      </c>
      <c r="J22" s="25"/>
      <c r="K22" s="3"/>
    </row>
    <row r="23" spans="3:11" ht="14.25" customHeight="1">
      <c r="C23" s="20">
        <v>9</v>
      </c>
      <c r="D23" s="49">
        <v>13</v>
      </c>
      <c r="E23" s="44" t="s">
        <v>156</v>
      </c>
      <c r="F23" s="5" t="str">
        <f>IF(C23=0,"",INDEX(Nimet!$A$2:$D$251,C23,4))</f>
        <v>Olli Tiainen, TuPy</v>
      </c>
      <c r="G23" s="40">
        <v>13</v>
      </c>
      <c r="H23" s="25"/>
      <c r="I23" s="37" t="s">
        <v>211</v>
      </c>
      <c r="J23" s="25"/>
      <c r="K23" s="3"/>
    </row>
    <row r="24" spans="3:11" ht="14.25" customHeight="1">
      <c r="C24" s="20">
        <v>40</v>
      </c>
      <c r="D24" s="50">
        <v>14</v>
      </c>
      <c r="E24" s="45" t="s">
        <v>156</v>
      </c>
      <c r="F24" s="4" t="str">
        <f>IF(C24=0,"",INDEX(Nimet!$A$2:$D$251,C24,4))</f>
        <v>Alexey Vyskubov, PT-Espoo</v>
      </c>
      <c r="G24" s="168" t="s">
        <v>196</v>
      </c>
      <c r="H24" s="42">
        <v>16</v>
      </c>
      <c r="I24" s="23"/>
      <c r="J24" s="25"/>
      <c r="K24" s="3"/>
    </row>
    <row r="25" spans="3:11" ht="14.25" customHeight="1">
      <c r="C25" s="20">
        <v>34</v>
      </c>
      <c r="D25" s="49">
        <v>15</v>
      </c>
      <c r="E25" s="44"/>
      <c r="F25" s="5" t="str">
        <f>IF(C25=0,"",INDEX(Nimet!$A$2:$D$251,C25,4))</f>
        <v>Jouni Nousiainen, KuPTS</v>
      </c>
      <c r="G25" s="43">
        <v>16</v>
      </c>
      <c r="H25" s="37" t="s">
        <v>202</v>
      </c>
      <c r="I25" s="23"/>
      <c r="J25" s="25"/>
      <c r="K25" s="3"/>
    </row>
    <row r="26" spans="3:11" ht="14.25" customHeight="1">
      <c r="C26" s="20">
        <v>19</v>
      </c>
      <c r="D26" s="50">
        <v>16</v>
      </c>
      <c r="E26" s="45">
        <v>32</v>
      </c>
      <c r="F26" s="4" t="str">
        <f>IF(C26=0,"",INDEX(Nimet!$A$2:$D$251,C26,4))</f>
        <v>Kullervo Haapalainen, OPT-86</v>
      </c>
      <c r="G26" s="37" t="s">
        <v>193</v>
      </c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>
        <v>26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171" t="s">
        <v>248</v>
      </c>
      <c r="K28" s="3"/>
    </row>
    <row r="29" spans="3:11" ht="14.25" customHeight="1">
      <c r="C29" s="20">
        <v>21</v>
      </c>
      <c r="D29" s="49">
        <v>17</v>
      </c>
      <c r="E29" s="44">
        <v>31</v>
      </c>
      <c r="F29" s="5" t="str">
        <f>IF(C29=0,"",INDEX(Nimet!$A$2:$D$251,C29,4))</f>
        <v>Samppa Kauppila, OPT-86</v>
      </c>
      <c r="G29" s="40">
        <v>17</v>
      </c>
      <c r="H29" s="23"/>
      <c r="I29" s="23"/>
      <c r="J29" s="25"/>
      <c r="K29" s="3"/>
    </row>
    <row r="30" spans="3:11" ht="14.25" customHeight="1">
      <c r="C30" s="20">
        <v>83</v>
      </c>
      <c r="D30" s="50">
        <v>18</v>
      </c>
      <c r="E30" s="45"/>
      <c r="F30" s="4" t="str">
        <f>IF(C30=0,"",INDEX(Nimet!$A$2:$D$251,C30,4))</f>
        <v>Mari Marks, Nomme SK</v>
      </c>
      <c r="G30" s="168" t="s">
        <v>197</v>
      </c>
      <c r="H30" s="41">
        <v>17</v>
      </c>
      <c r="I30" s="23"/>
      <c r="J30" s="25"/>
      <c r="K30" s="3"/>
    </row>
    <row r="31" spans="3:11" ht="14.25" customHeight="1">
      <c r="C31" s="20">
        <v>3</v>
      </c>
      <c r="D31" s="49">
        <v>19</v>
      </c>
      <c r="E31" s="44"/>
      <c r="F31" s="5" t="str">
        <f>IF(C31=0,"",INDEX(Nimet!$A$2:$D$251,C31,4))</f>
        <v>Tuomo Sihvonen, Vana</v>
      </c>
      <c r="G31" s="43">
        <v>20</v>
      </c>
      <c r="H31" s="169" t="s">
        <v>231</v>
      </c>
      <c r="I31" s="23"/>
      <c r="J31" s="25"/>
      <c r="K31" s="3"/>
    </row>
    <row r="32" spans="3:11" ht="14.25" customHeight="1">
      <c r="C32" s="20">
        <v>77</v>
      </c>
      <c r="D32" s="50">
        <v>20</v>
      </c>
      <c r="E32" s="45" t="s">
        <v>156</v>
      </c>
      <c r="F32" s="4" t="str">
        <f>IF(C32=0,"",INDEX(Nimet!$A$2:$D$251,C32,4))</f>
        <v>Aleksi Hyttinen, JPT</v>
      </c>
      <c r="G32" s="37" t="s">
        <v>213</v>
      </c>
      <c r="H32" s="25"/>
      <c r="I32" s="41">
        <v>17</v>
      </c>
      <c r="J32" s="25"/>
      <c r="K32" s="3"/>
    </row>
    <row r="33" spans="3:11" ht="14.25" customHeight="1">
      <c r="C33" s="20">
        <v>15</v>
      </c>
      <c r="D33" s="49">
        <v>21</v>
      </c>
      <c r="E33" s="44">
        <v>52</v>
      </c>
      <c r="F33" s="5" t="str">
        <f>IF(C33=0,"",INDEX(Nimet!$A$2:$D$251,C33,4))</f>
        <v>Teemu Oinas, OPT-86</v>
      </c>
      <c r="G33" s="40">
        <v>22</v>
      </c>
      <c r="H33" s="25"/>
      <c r="I33" s="169" t="s">
        <v>232</v>
      </c>
      <c r="J33" s="25"/>
      <c r="K33" s="3"/>
    </row>
    <row r="34" spans="3:11" ht="14.25" customHeight="1">
      <c r="C34" s="20">
        <v>39</v>
      </c>
      <c r="D34" s="50">
        <v>22</v>
      </c>
      <c r="E34" s="45" t="s">
        <v>156</v>
      </c>
      <c r="F34" s="4" t="str">
        <f>IF(C34=0,"",INDEX(Nimet!$A$2:$D$251,C34,4))</f>
        <v>Dmitry Vyskubov, PT-Espoo</v>
      </c>
      <c r="G34" s="168" t="s">
        <v>208</v>
      </c>
      <c r="H34" s="42">
        <v>24</v>
      </c>
      <c r="I34" s="25"/>
      <c r="J34" s="25"/>
      <c r="K34" s="3"/>
    </row>
    <row r="35" spans="3:11" ht="14.25" customHeight="1">
      <c r="C35" s="20">
        <v>57</v>
      </c>
      <c r="D35" s="49">
        <v>23</v>
      </c>
      <c r="E35" s="44"/>
      <c r="F35" s="5" t="str">
        <f>IF(C35=0,"",INDEX(Nimet!$A$2:$D$251,C35,4))</f>
        <v>Milla-Mari Vastavuo, MBF</v>
      </c>
      <c r="G35" s="43">
        <v>24</v>
      </c>
      <c r="H35" s="37" t="s">
        <v>215</v>
      </c>
      <c r="I35" s="25"/>
      <c r="J35" s="25"/>
      <c r="K35" s="3"/>
    </row>
    <row r="36" spans="3:11" ht="14.25" customHeight="1">
      <c r="C36" s="20">
        <v>73</v>
      </c>
      <c r="D36" s="50">
        <v>24</v>
      </c>
      <c r="E36" s="45">
        <v>37</v>
      </c>
      <c r="F36" s="4" t="str">
        <f>IF(C36=0,"",INDEX(Nimet!$A$2:$D$251,C36,4))</f>
        <v>Tapani Hagelberg, PT-75</v>
      </c>
      <c r="G36" s="37" t="s">
        <v>198</v>
      </c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>
        <v>26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7" t="s">
        <v>242</v>
      </c>
    </row>
    <row r="39" spans="3:10" ht="14.25" customHeight="1">
      <c r="C39" s="20">
        <v>61</v>
      </c>
      <c r="D39" s="49">
        <v>25</v>
      </c>
      <c r="E39" s="44">
        <v>41</v>
      </c>
      <c r="F39" s="5" t="str">
        <f>IF(C39=0,"",INDEX(Nimet!$A$2:$D$251,C39,4))</f>
        <v>Peter Eriksson, MBF</v>
      </c>
      <c r="G39" s="40">
        <v>26</v>
      </c>
      <c r="H39" s="23"/>
      <c r="I39" s="25"/>
      <c r="J39" s="26"/>
    </row>
    <row r="40" spans="3:10" ht="14.25" customHeight="1">
      <c r="C40" s="20">
        <v>33</v>
      </c>
      <c r="D40" s="50">
        <v>26</v>
      </c>
      <c r="E40" s="45"/>
      <c r="F40" s="4" t="str">
        <f>IF(C40=0,"",INDEX(Nimet!$A$2:$D$251,C40,4))</f>
        <v>Kari Punnonen, KuPTS</v>
      </c>
      <c r="G40" s="168" t="s">
        <v>204</v>
      </c>
      <c r="H40" s="41">
        <v>26</v>
      </c>
      <c r="I40" s="25"/>
      <c r="J40" s="26"/>
    </row>
    <row r="41" spans="3:10" ht="14.25" customHeight="1">
      <c r="C41" s="20">
        <v>99</v>
      </c>
      <c r="D41" s="49">
        <v>27</v>
      </c>
      <c r="E41" s="44"/>
      <c r="F41" s="5" t="str">
        <f>IF(C41=0,"",INDEX(Nimet!$A$2:$D$251,C41,4))</f>
        <v>Stefan Spies, DJK Schweinfurt</v>
      </c>
      <c r="G41" s="43">
        <v>27</v>
      </c>
      <c r="H41" s="169" t="s">
        <v>212</v>
      </c>
      <c r="I41" s="25"/>
      <c r="J41" s="26"/>
    </row>
    <row r="42" spans="3:10" ht="14.25" customHeight="1">
      <c r="C42" s="20">
        <v>41</v>
      </c>
      <c r="D42" s="50">
        <v>28</v>
      </c>
      <c r="E42" s="45">
        <v>52</v>
      </c>
      <c r="F42" s="4" t="str">
        <f>IF(C42=0,"",INDEX(Nimet!$A$2:$D$251,C42,4))</f>
        <v>Pauli Hietikko, PT-Espoo</v>
      </c>
      <c r="G42" s="37" t="s">
        <v>209</v>
      </c>
      <c r="H42" s="25"/>
      <c r="I42" s="42">
        <v>26</v>
      </c>
      <c r="J42" s="26"/>
    </row>
    <row r="43" spans="3:10" ht="14.25" customHeight="1">
      <c r="C43" s="20">
        <v>12</v>
      </c>
      <c r="D43" s="49">
        <v>29</v>
      </c>
      <c r="E43" s="44" t="s">
        <v>156</v>
      </c>
      <c r="F43" s="5" t="str">
        <f>IF(C43=0,"",INDEX(Nimet!$A$2:$D$251,C43,4))</f>
        <v>Jannika Oksanen, TIP-70</v>
      </c>
      <c r="G43" s="40">
        <v>30</v>
      </c>
      <c r="H43" s="25"/>
      <c r="I43" s="37" t="s">
        <v>216</v>
      </c>
      <c r="J43" s="26"/>
    </row>
    <row r="44" spans="3:10" ht="14.25" customHeight="1">
      <c r="C44" s="20">
        <v>101</v>
      </c>
      <c r="D44" s="50">
        <v>30</v>
      </c>
      <c r="E44" s="45"/>
      <c r="F44" s="4" t="str">
        <f>IF(C44=0,"",INDEX(Nimet!$A$2:$D$251,C44,4))</f>
        <v>Sakari Kauranen, KoKu</v>
      </c>
      <c r="G44" s="168" t="s">
        <v>192</v>
      </c>
      <c r="H44" s="42">
        <v>32</v>
      </c>
      <c r="I44" s="23"/>
      <c r="J44" s="26"/>
    </row>
    <row r="45" spans="3:10" ht="14.25" customHeight="1">
      <c r="C45" s="20">
        <v>53</v>
      </c>
      <c r="D45" s="49">
        <v>31</v>
      </c>
      <c r="E45" s="44"/>
      <c r="F45" s="5" t="str">
        <f>IF(C45=0,"",INDEX(Nimet!$A$2:$D$251,C45,4))</f>
        <v>Jaime Rodriguez, Por-83</v>
      </c>
      <c r="G45" s="43">
        <v>32</v>
      </c>
      <c r="H45" s="37" t="s">
        <v>205</v>
      </c>
      <c r="I45" s="23"/>
      <c r="J45" s="26"/>
    </row>
    <row r="46" spans="3:10" ht="14.25" customHeight="1">
      <c r="C46" s="20">
        <v>23</v>
      </c>
      <c r="D46" s="50">
        <v>32</v>
      </c>
      <c r="E46" s="45">
        <v>20</v>
      </c>
      <c r="F46" s="4" t="str">
        <f>IF(C46=0,"",INDEX(Nimet!$A$2:$D$251,C46,4))</f>
        <v>Jani Anttila, OPT-86</v>
      </c>
      <c r="G46" s="37" t="s">
        <v>201</v>
      </c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workbookViewId="0" topLeftCell="A5">
      <selection activeCell="AI14" sqref="AI14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143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9" t="s">
        <v>162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9"/>
      <c r="AI5" s="28"/>
      <c r="AJ5" s="28"/>
      <c r="AK5" s="28"/>
    </row>
    <row r="6" spans="2:37" ht="15" customHeight="1">
      <c r="B6" s="9" t="s">
        <v>181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73">
        <v>1</v>
      </c>
      <c r="F9" s="182"/>
      <c r="G9" s="182"/>
      <c r="H9" s="182"/>
      <c r="I9" s="183"/>
      <c r="J9" s="173">
        <v>2</v>
      </c>
      <c r="K9" s="174"/>
      <c r="L9" s="174"/>
      <c r="M9" s="174"/>
      <c r="N9" s="175"/>
      <c r="O9" s="173">
        <v>3</v>
      </c>
      <c r="P9" s="174"/>
      <c r="Q9" s="174"/>
      <c r="R9" s="174"/>
      <c r="S9" s="175"/>
      <c r="T9" s="173">
        <v>4</v>
      </c>
      <c r="U9" s="174"/>
      <c r="V9" s="174"/>
      <c r="W9" s="174"/>
      <c r="X9" s="175"/>
      <c r="Y9" s="173" t="s">
        <v>0</v>
      </c>
      <c r="Z9" s="182"/>
      <c r="AA9" s="182"/>
      <c r="AB9" s="182"/>
      <c r="AC9" s="183"/>
      <c r="AD9" s="173" t="s">
        <v>1</v>
      </c>
      <c r="AE9" s="182"/>
      <c r="AF9" s="182"/>
      <c r="AG9" s="182"/>
      <c r="AH9" s="183"/>
      <c r="AI9" s="29" t="s">
        <v>2</v>
      </c>
    </row>
    <row r="10" spans="1:35" ht="14.25" customHeight="1">
      <c r="A10" s="20">
        <v>69</v>
      </c>
      <c r="B10" s="30">
        <v>1</v>
      </c>
      <c r="C10" s="36">
        <v>6</v>
      </c>
      <c r="D10" s="14" t="str">
        <f>IF(A10=0,"",INDEX(Nimet!$A$2:$D$251,A10,4))</f>
        <v>Mika Tuomola, PT-75</v>
      </c>
      <c r="E10" s="179"/>
      <c r="F10" s="180"/>
      <c r="G10" s="180"/>
      <c r="H10" s="180"/>
      <c r="I10" s="181"/>
      <c r="J10" s="176" t="str">
        <f>CONCATENATE(AB22,"-",AD22)</f>
        <v>3-1</v>
      </c>
      <c r="K10" s="177"/>
      <c r="L10" s="177"/>
      <c r="M10" s="177"/>
      <c r="N10" s="178"/>
      <c r="O10" s="176" t="str">
        <f>CONCATENATE(AB16,"-",AD16)</f>
        <v>3-1</v>
      </c>
      <c r="P10" s="177"/>
      <c r="Q10" s="177"/>
      <c r="R10" s="177"/>
      <c r="S10" s="178"/>
      <c r="T10" s="176" t="str">
        <f>CONCATENATE(AB19,"-",AD19)</f>
        <v>3-1</v>
      </c>
      <c r="U10" s="177"/>
      <c r="V10" s="177"/>
      <c r="W10" s="177"/>
      <c r="X10" s="178"/>
      <c r="Y10" s="173" t="str">
        <f>CONCATENATE(AF16+AF19+AF22,"-",AH16+AH19+AH22)</f>
        <v>3-0</v>
      </c>
      <c r="Z10" s="174"/>
      <c r="AA10" s="174"/>
      <c r="AB10" s="174"/>
      <c r="AC10" s="175"/>
      <c r="AD10" s="173" t="str">
        <f>CONCATENATE(AB16+AB19+AB22,"-",AD16+AD19+AD22)</f>
        <v>9-3</v>
      </c>
      <c r="AE10" s="174"/>
      <c r="AF10" s="174"/>
      <c r="AG10" s="174"/>
      <c r="AH10" s="175"/>
      <c r="AI10" s="70">
        <v>1</v>
      </c>
    </row>
    <row r="11" spans="1:35" ht="14.25" customHeight="1">
      <c r="A11" s="20">
        <v>81</v>
      </c>
      <c r="B11" s="30">
        <v>2</v>
      </c>
      <c r="C11" s="36">
        <v>73</v>
      </c>
      <c r="D11" s="14" t="str">
        <f>IF(A11=0,"",INDEX(Nimet!$A$2:$D$251,A11,4))</f>
        <v>Tomi Penttilä, TuTo</v>
      </c>
      <c r="E11" s="176" t="str">
        <f>CONCATENATE(AD22,"-",AB22)</f>
        <v>1-3</v>
      </c>
      <c r="F11" s="177"/>
      <c r="G11" s="177"/>
      <c r="H11" s="177"/>
      <c r="I11" s="178"/>
      <c r="J11" s="179"/>
      <c r="K11" s="180"/>
      <c r="L11" s="180"/>
      <c r="M11" s="180"/>
      <c r="N11" s="181"/>
      <c r="O11" s="176" t="str">
        <f>CONCATENATE(AB20,"-",AD20)</f>
        <v>3-1</v>
      </c>
      <c r="P11" s="177"/>
      <c r="Q11" s="177"/>
      <c r="R11" s="177"/>
      <c r="S11" s="178"/>
      <c r="T11" s="176" t="str">
        <f>CONCATENATE(AB17,"-",AD17)</f>
        <v>3-1</v>
      </c>
      <c r="U11" s="177"/>
      <c r="V11" s="177"/>
      <c r="W11" s="177"/>
      <c r="X11" s="178"/>
      <c r="Y11" s="173" t="str">
        <f>CONCATENATE(AF17+AF20+AH22,"-",AH17+AH20+AF22)</f>
        <v>2-1</v>
      </c>
      <c r="Z11" s="174"/>
      <c r="AA11" s="174"/>
      <c r="AB11" s="174"/>
      <c r="AC11" s="175"/>
      <c r="AD11" s="173" t="str">
        <f>CONCATENATE(AB17+AB20+AD22,"-",AD17+AD20+AB22)</f>
        <v>7-5</v>
      </c>
      <c r="AE11" s="174"/>
      <c r="AF11" s="174"/>
      <c r="AG11" s="174"/>
      <c r="AH11" s="175"/>
      <c r="AI11" s="70">
        <v>2</v>
      </c>
    </row>
    <row r="12" spans="1:35" ht="14.25" customHeight="1">
      <c r="A12" s="20">
        <v>17</v>
      </c>
      <c r="B12" s="30">
        <v>3</v>
      </c>
      <c r="C12" s="36">
        <v>91</v>
      </c>
      <c r="D12" s="14" t="str">
        <f>IF(A12=0,"",INDEX(Nimet!$A$2:$D$251,A12,4))</f>
        <v>Seppo Hiltunen, OPT-86</v>
      </c>
      <c r="E12" s="176" t="str">
        <f>CONCATENATE(AD16,"-",AB16)</f>
        <v>1-3</v>
      </c>
      <c r="F12" s="177"/>
      <c r="G12" s="177"/>
      <c r="H12" s="177"/>
      <c r="I12" s="178"/>
      <c r="J12" s="176" t="str">
        <f>CONCATENATE(AD20,"-",AB20)</f>
        <v>1-3</v>
      </c>
      <c r="K12" s="177"/>
      <c r="L12" s="177"/>
      <c r="M12" s="177"/>
      <c r="N12" s="178"/>
      <c r="O12" s="179"/>
      <c r="P12" s="180"/>
      <c r="Q12" s="180"/>
      <c r="R12" s="180"/>
      <c r="S12" s="181"/>
      <c r="T12" s="176" t="str">
        <f>CONCATENATE(AB23,"-",AD23)</f>
        <v>3-1</v>
      </c>
      <c r="U12" s="177"/>
      <c r="V12" s="177"/>
      <c r="W12" s="177"/>
      <c r="X12" s="178"/>
      <c r="Y12" s="173" t="str">
        <f>CONCATENATE(AH16+AH20+AF23,"-",AF16+AF20+AH23)</f>
        <v>1-2</v>
      </c>
      <c r="Z12" s="174"/>
      <c r="AA12" s="174"/>
      <c r="AB12" s="174"/>
      <c r="AC12" s="175"/>
      <c r="AD12" s="173" t="str">
        <f>CONCATENATE(AD16+AD20+AB23,"-",AB16+AB20+AD23)</f>
        <v>5-7</v>
      </c>
      <c r="AE12" s="174"/>
      <c r="AF12" s="174"/>
      <c r="AG12" s="174"/>
      <c r="AH12" s="175"/>
      <c r="AI12" s="70">
        <v>3</v>
      </c>
    </row>
    <row r="13" spans="1:35" ht="14.25" customHeight="1">
      <c r="A13" s="20">
        <v>39</v>
      </c>
      <c r="B13" s="30">
        <v>4</v>
      </c>
      <c r="C13" s="36"/>
      <c r="D13" s="14" t="str">
        <f>IF(A13=0,"",INDEX(Nimet!$A$2:$D$251,A13,4))</f>
        <v>Dmitry Vyskubov, PT-Espoo</v>
      </c>
      <c r="E13" s="176" t="str">
        <f>CONCATENATE(AD19,"-",AB19)</f>
        <v>1-3</v>
      </c>
      <c r="F13" s="177"/>
      <c r="G13" s="177"/>
      <c r="H13" s="177"/>
      <c r="I13" s="178"/>
      <c r="J13" s="176" t="str">
        <f>CONCATENATE(AD17,"-",AB17)</f>
        <v>1-3</v>
      </c>
      <c r="K13" s="177"/>
      <c r="L13" s="177"/>
      <c r="M13" s="177"/>
      <c r="N13" s="178"/>
      <c r="O13" s="176" t="str">
        <f>CONCATENATE(AD23,"-",AB23)</f>
        <v>1-3</v>
      </c>
      <c r="P13" s="177"/>
      <c r="Q13" s="177"/>
      <c r="R13" s="177"/>
      <c r="S13" s="178"/>
      <c r="T13" s="179"/>
      <c r="U13" s="180"/>
      <c r="V13" s="180"/>
      <c r="W13" s="180"/>
      <c r="X13" s="181"/>
      <c r="Y13" s="173" t="str">
        <f>CONCATENATE(AH17+AH19+AH23,"-",AF17+AF19+AF23)</f>
        <v>0-3</v>
      </c>
      <c r="Z13" s="174"/>
      <c r="AA13" s="174"/>
      <c r="AB13" s="174"/>
      <c r="AC13" s="175"/>
      <c r="AD13" s="173" t="str">
        <f>CONCATENATE(AD17+AD19+AD23,"-",AB17+AB19+AB23)</f>
        <v>3-9</v>
      </c>
      <c r="AE13" s="174"/>
      <c r="AF13" s="174"/>
      <c r="AG13" s="174"/>
      <c r="AH13" s="175"/>
      <c r="AI13" s="70">
        <v>4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Mika Tuomola, PT-75  -  Seppo Hiltunen, OPT-86</v>
      </c>
      <c r="G16" s="65">
        <v>11</v>
      </c>
      <c r="H16" s="71" t="s">
        <v>27</v>
      </c>
      <c r="I16" s="66">
        <v>6</v>
      </c>
      <c r="J16" s="72"/>
      <c r="K16" s="65">
        <v>11</v>
      </c>
      <c r="L16" s="71" t="s">
        <v>27</v>
      </c>
      <c r="M16" s="66">
        <v>5</v>
      </c>
      <c r="N16" s="72"/>
      <c r="O16" s="65">
        <v>9</v>
      </c>
      <c r="P16" s="71" t="s">
        <v>27</v>
      </c>
      <c r="Q16" s="66">
        <v>11</v>
      </c>
      <c r="R16" s="73"/>
      <c r="S16" s="65">
        <v>11</v>
      </c>
      <c r="T16" s="71" t="s">
        <v>27</v>
      </c>
      <c r="U16" s="66">
        <v>4</v>
      </c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1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Tomi Penttilä, TuTo  -  Dmitry Vyskubov, PT-Espoo</v>
      </c>
      <c r="G17" s="93">
        <v>7</v>
      </c>
      <c r="H17" s="81" t="s">
        <v>27</v>
      </c>
      <c r="I17" s="94">
        <v>11</v>
      </c>
      <c r="J17" s="72"/>
      <c r="K17" s="65">
        <v>11</v>
      </c>
      <c r="L17" s="71" t="s">
        <v>27</v>
      </c>
      <c r="M17" s="66">
        <v>6</v>
      </c>
      <c r="N17" s="72"/>
      <c r="O17" s="65">
        <v>11</v>
      </c>
      <c r="P17" s="71" t="s">
        <v>27</v>
      </c>
      <c r="Q17" s="66">
        <v>9</v>
      </c>
      <c r="R17" s="73"/>
      <c r="S17" s="65">
        <v>11</v>
      </c>
      <c r="T17" s="71" t="s">
        <v>27</v>
      </c>
      <c r="U17" s="66">
        <v>7</v>
      </c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3</v>
      </c>
      <c r="AC17" s="75" t="s">
        <v>27</v>
      </c>
      <c r="AD17" s="76">
        <f>IF($G17-$I17&lt;0,1,0)+IF($K17-$M17&lt;0,1,0)+IF($O17-$Q17&lt;0,1,0)+IF($S17-$U17&lt;0,1,0)+IF($W17-$Y17&lt;0,1,0)</f>
        <v>1</v>
      </c>
      <c r="AE17" s="77"/>
      <c r="AF17" s="78">
        <f>IF($AB17-$AD17&gt;0,1,0)</f>
        <v>1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Mika Tuomola, PT-75  -  Dmitry Vyskubov, PT-Espoo</v>
      </c>
      <c r="G19" s="65">
        <v>8</v>
      </c>
      <c r="H19" s="71" t="s">
        <v>27</v>
      </c>
      <c r="I19" s="66">
        <v>11</v>
      </c>
      <c r="J19" s="72"/>
      <c r="K19" s="65">
        <v>11</v>
      </c>
      <c r="L19" s="71" t="s">
        <v>27</v>
      </c>
      <c r="M19" s="66">
        <v>7</v>
      </c>
      <c r="N19" s="72"/>
      <c r="O19" s="65">
        <v>11</v>
      </c>
      <c r="P19" s="71" t="s">
        <v>27</v>
      </c>
      <c r="Q19" s="66">
        <v>2</v>
      </c>
      <c r="R19" s="73"/>
      <c r="S19" s="65">
        <v>11</v>
      </c>
      <c r="T19" s="71" t="s">
        <v>27</v>
      </c>
      <c r="U19" s="66">
        <v>5</v>
      </c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1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Tomi Penttilä, TuTo  -  Seppo Hiltunen, OPT-86</v>
      </c>
      <c r="G20" s="65">
        <v>11</v>
      </c>
      <c r="H20" s="71" t="s">
        <v>27</v>
      </c>
      <c r="I20" s="66">
        <v>3</v>
      </c>
      <c r="J20" s="72"/>
      <c r="K20" s="65">
        <v>11</v>
      </c>
      <c r="L20" s="71" t="s">
        <v>27</v>
      </c>
      <c r="M20" s="66">
        <v>1</v>
      </c>
      <c r="N20" s="72"/>
      <c r="O20" s="65">
        <v>5</v>
      </c>
      <c r="P20" s="71" t="s">
        <v>27</v>
      </c>
      <c r="Q20" s="66">
        <v>11</v>
      </c>
      <c r="R20" s="73"/>
      <c r="S20" s="65">
        <v>11</v>
      </c>
      <c r="T20" s="71" t="s">
        <v>27</v>
      </c>
      <c r="U20" s="66">
        <v>9</v>
      </c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1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Mika Tuomola, PT-75  -  Tomi Penttilä, TuTo</v>
      </c>
      <c r="G22" s="65">
        <v>8</v>
      </c>
      <c r="H22" s="71" t="s">
        <v>27</v>
      </c>
      <c r="I22" s="66">
        <v>11</v>
      </c>
      <c r="J22" s="72"/>
      <c r="K22" s="65">
        <v>12</v>
      </c>
      <c r="L22" s="71" t="s">
        <v>27</v>
      </c>
      <c r="M22" s="66">
        <v>10</v>
      </c>
      <c r="N22" s="72"/>
      <c r="O22" s="65">
        <v>11</v>
      </c>
      <c r="P22" s="71" t="s">
        <v>27</v>
      </c>
      <c r="Q22" s="66">
        <v>7</v>
      </c>
      <c r="R22" s="73"/>
      <c r="S22" s="65">
        <v>13</v>
      </c>
      <c r="T22" s="71" t="s">
        <v>27</v>
      </c>
      <c r="U22" s="66">
        <v>11</v>
      </c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1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Seppo Hiltunen, OPT-86  -  Dmitry Vyskubov, PT-Espoo</v>
      </c>
      <c r="G23" s="65">
        <v>11</v>
      </c>
      <c r="H23" s="71" t="s">
        <v>27</v>
      </c>
      <c r="I23" s="66">
        <v>8</v>
      </c>
      <c r="J23" s="72"/>
      <c r="K23" s="65">
        <v>11</v>
      </c>
      <c r="L23" s="71" t="s">
        <v>27</v>
      </c>
      <c r="M23" s="66">
        <v>13</v>
      </c>
      <c r="N23" s="72"/>
      <c r="O23" s="65">
        <v>11</v>
      </c>
      <c r="P23" s="71" t="s">
        <v>27</v>
      </c>
      <c r="Q23" s="66">
        <v>6</v>
      </c>
      <c r="R23" s="73"/>
      <c r="S23" s="65">
        <v>11</v>
      </c>
      <c r="T23" s="71" t="s">
        <v>27</v>
      </c>
      <c r="U23" s="66">
        <v>5</v>
      </c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3</v>
      </c>
      <c r="AC23" s="86" t="s">
        <v>27</v>
      </c>
      <c r="AD23" s="87">
        <f>IF($G23-$I23&lt;0,1,0)+IF($K23-$M23&lt;0,1,0)+IF($O23-$Q23&lt;0,1,0)+IF($S23-$U23&lt;0,1,0)+IF($W23-$Y23&lt;0,1,0)</f>
        <v>1</v>
      </c>
      <c r="AE23" s="77"/>
      <c r="AF23" s="88">
        <f>IF($AB23-$AD23&gt;0,1,0)</f>
        <v>1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148</v>
      </c>
      <c r="C27" s="31"/>
      <c r="D27" s="31"/>
    </row>
    <row r="28" spans="2:35" ht="14.25" customHeight="1">
      <c r="B28" s="12"/>
      <c r="C28" s="13"/>
      <c r="D28" s="14"/>
      <c r="E28" s="173">
        <v>1</v>
      </c>
      <c r="F28" s="182"/>
      <c r="G28" s="182"/>
      <c r="H28" s="182"/>
      <c r="I28" s="183"/>
      <c r="J28" s="173">
        <v>2</v>
      </c>
      <c r="K28" s="174"/>
      <c r="L28" s="174"/>
      <c r="M28" s="174"/>
      <c r="N28" s="175"/>
      <c r="O28" s="173">
        <v>3</v>
      </c>
      <c r="P28" s="174"/>
      <c r="Q28" s="174"/>
      <c r="R28" s="174"/>
      <c r="S28" s="175"/>
      <c r="T28" s="173">
        <v>4</v>
      </c>
      <c r="U28" s="174"/>
      <c r="V28" s="174"/>
      <c r="W28" s="174"/>
      <c r="X28" s="175"/>
      <c r="Y28" s="173" t="s">
        <v>0</v>
      </c>
      <c r="Z28" s="182"/>
      <c r="AA28" s="182"/>
      <c r="AB28" s="182"/>
      <c r="AC28" s="183"/>
      <c r="AD28" s="173" t="s">
        <v>1</v>
      </c>
      <c r="AE28" s="182"/>
      <c r="AF28" s="182"/>
      <c r="AG28" s="182"/>
      <c r="AH28" s="183"/>
      <c r="AI28" s="29" t="s">
        <v>2</v>
      </c>
    </row>
    <row r="29" spans="1:35" ht="14.25" customHeight="1">
      <c r="A29" s="20">
        <v>44</v>
      </c>
      <c r="B29" s="30">
        <v>1</v>
      </c>
      <c r="C29" s="36">
        <v>7</v>
      </c>
      <c r="D29" s="14" t="str">
        <f>IF(A29=0,"",INDEX(Nimet!$A$2:$D$251,A29,4))</f>
        <v>Jani Jormanainen, PT-Espoo</v>
      </c>
      <c r="E29" s="179"/>
      <c r="F29" s="180"/>
      <c r="G29" s="180"/>
      <c r="H29" s="180"/>
      <c r="I29" s="181"/>
      <c r="J29" s="176" t="str">
        <f>CONCATENATE(AB41,"-",AD41)</f>
        <v>3-0</v>
      </c>
      <c r="K29" s="177"/>
      <c r="L29" s="177"/>
      <c r="M29" s="177"/>
      <c r="N29" s="178"/>
      <c r="O29" s="176" t="str">
        <f>CONCATENATE(AB35,"-",AD35)</f>
        <v>3-0</v>
      </c>
      <c r="P29" s="177"/>
      <c r="Q29" s="177"/>
      <c r="R29" s="177"/>
      <c r="S29" s="178"/>
      <c r="T29" s="176" t="str">
        <f>CONCATENATE(AB38,"-",AD38)</f>
        <v>3-0</v>
      </c>
      <c r="U29" s="177"/>
      <c r="V29" s="177"/>
      <c r="W29" s="177"/>
      <c r="X29" s="178"/>
      <c r="Y29" s="173" t="str">
        <f>CONCATENATE(AF35+AF38+AF41,"-",AH35+AH38+AH41)</f>
        <v>3-0</v>
      </c>
      <c r="Z29" s="174"/>
      <c r="AA29" s="174"/>
      <c r="AB29" s="174"/>
      <c r="AC29" s="175"/>
      <c r="AD29" s="173" t="str">
        <f>CONCATENATE(AB35+AB38+AB41,"-",AD35+AD38+AD41)</f>
        <v>9-0</v>
      </c>
      <c r="AE29" s="174"/>
      <c r="AF29" s="174"/>
      <c r="AG29" s="174"/>
      <c r="AH29" s="175"/>
      <c r="AI29" s="70">
        <v>1</v>
      </c>
    </row>
    <row r="30" spans="1:35" ht="14.25" customHeight="1">
      <c r="A30" s="20">
        <v>75</v>
      </c>
      <c r="B30" s="30">
        <v>2</v>
      </c>
      <c r="C30" s="36">
        <v>66</v>
      </c>
      <c r="D30" s="14" t="str">
        <f>IF(A30=0,"",INDEX(Nimet!$A$2:$D$251,A30,4))</f>
        <v>Esa Kallio, PuPy</v>
      </c>
      <c r="E30" s="176" t="str">
        <f>CONCATENATE(AD41,"-",AB41)</f>
        <v>0-3</v>
      </c>
      <c r="F30" s="177"/>
      <c r="G30" s="177"/>
      <c r="H30" s="177"/>
      <c r="I30" s="178"/>
      <c r="J30" s="179"/>
      <c r="K30" s="180"/>
      <c r="L30" s="180"/>
      <c r="M30" s="180"/>
      <c r="N30" s="181"/>
      <c r="O30" s="176" t="str">
        <f>CONCATENATE(AB39,"-",AD39)</f>
        <v>3-0</v>
      </c>
      <c r="P30" s="177"/>
      <c r="Q30" s="177"/>
      <c r="R30" s="177"/>
      <c r="S30" s="178"/>
      <c r="T30" s="176" t="str">
        <f>CONCATENATE(AB36,"-",AD36)</f>
        <v>3-0</v>
      </c>
      <c r="U30" s="177"/>
      <c r="V30" s="177"/>
      <c r="W30" s="177"/>
      <c r="X30" s="178"/>
      <c r="Y30" s="173" t="str">
        <f>CONCATENATE(AF36+AF39+AH41,"-",AH36+AH39+AF41)</f>
        <v>2-1</v>
      </c>
      <c r="Z30" s="174"/>
      <c r="AA30" s="174"/>
      <c r="AB30" s="174"/>
      <c r="AC30" s="175"/>
      <c r="AD30" s="173" t="str">
        <f>CONCATENATE(AB36+AB39+AD41,"-",AD36+AD39+AB41)</f>
        <v>6-3</v>
      </c>
      <c r="AE30" s="174"/>
      <c r="AF30" s="174"/>
      <c r="AG30" s="174"/>
      <c r="AH30" s="175"/>
      <c r="AI30" s="70">
        <v>2</v>
      </c>
    </row>
    <row r="31" spans="1:35" ht="14.25" customHeight="1">
      <c r="A31" s="20">
        <v>23</v>
      </c>
      <c r="B31" s="30">
        <v>3</v>
      </c>
      <c r="C31" s="36"/>
      <c r="D31" s="14" t="str">
        <f>IF(A31=0,"",INDEX(Nimet!$A$2:$D$251,A31,4))</f>
        <v>Jani Anttila, OPT-86</v>
      </c>
      <c r="E31" s="176" t="str">
        <f>CONCATENATE(AD35,"-",AB35)</f>
        <v>0-3</v>
      </c>
      <c r="F31" s="177"/>
      <c r="G31" s="177"/>
      <c r="H31" s="177"/>
      <c r="I31" s="178"/>
      <c r="J31" s="176" t="str">
        <f>CONCATENATE(AD39,"-",AB39)</f>
        <v>0-3</v>
      </c>
      <c r="K31" s="177"/>
      <c r="L31" s="177"/>
      <c r="M31" s="177"/>
      <c r="N31" s="178"/>
      <c r="O31" s="179"/>
      <c r="P31" s="180"/>
      <c r="Q31" s="180"/>
      <c r="R31" s="180"/>
      <c r="S31" s="181"/>
      <c r="T31" s="176" t="str">
        <f>CONCATENATE(AB42,"-",AD42)</f>
        <v>3-0</v>
      </c>
      <c r="U31" s="177"/>
      <c r="V31" s="177"/>
      <c r="W31" s="177"/>
      <c r="X31" s="178"/>
      <c r="Y31" s="173" t="str">
        <f>CONCATENATE(AH35+AH39+AF42,"-",AF35+AF39+AH42)</f>
        <v>1-2</v>
      </c>
      <c r="Z31" s="174"/>
      <c r="AA31" s="174"/>
      <c r="AB31" s="174"/>
      <c r="AC31" s="175"/>
      <c r="AD31" s="173" t="str">
        <f>CONCATENATE(AD35+AD39+AB42,"-",AB35+AB39+AD42)</f>
        <v>3-6</v>
      </c>
      <c r="AE31" s="174"/>
      <c r="AF31" s="174"/>
      <c r="AG31" s="174"/>
      <c r="AH31" s="175"/>
      <c r="AI31" s="70">
        <v>3</v>
      </c>
    </row>
    <row r="32" spans="1:35" ht="14.25" customHeight="1">
      <c r="A32" s="20">
        <v>47</v>
      </c>
      <c r="B32" s="30">
        <v>4</v>
      </c>
      <c r="C32" s="36"/>
      <c r="D32" s="14" t="str">
        <f>IF(A32=0,"",INDEX(Nimet!$A$2:$D$251,A32,4))</f>
        <v>Lasse Vimpari, YNM</v>
      </c>
      <c r="E32" s="176" t="str">
        <f>CONCATENATE(AD38,"-",AB38)</f>
        <v>0-3</v>
      </c>
      <c r="F32" s="177"/>
      <c r="G32" s="177"/>
      <c r="H32" s="177"/>
      <c r="I32" s="178"/>
      <c r="J32" s="176" t="str">
        <f>CONCATENATE(AD36,"-",AB36)</f>
        <v>0-3</v>
      </c>
      <c r="K32" s="177"/>
      <c r="L32" s="177"/>
      <c r="M32" s="177"/>
      <c r="N32" s="178"/>
      <c r="O32" s="176" t="str">
        <f>CONCATENATE(AD42,"-",AB42)</f>
        <v>0-3</v>
      </c>
      <c r="P32" s="177"/>
      <c r="Q32" s="177"/>
      <c r="R32" s="177"/>
      <c r="S32" s="178"/>
      <c r="T32" s="179"/>
      <c r="U32" s="180"/>
      <c r="V32" s="180"/>
      <c r="W32" s="180"/>
      <c r="X32" s="181"/>
      <c r="Y32" s="173" t="str">
        <f>CONCATENATE(AH36+AH38+AH42,"-",AF36+AF38+AF42)</f>
        <v>0-3</v>
      </c>
      <c r="Z32" s="174"/>
      <c r="AA32" s="174"/>
      <c r="AB32" s="174"/>
      <c r="AC32" s="175"/>
      <c r="AD32" s="173" t="str">
        <f>CONCATENATE(AD36+AD38+AD42,"-",AB36+AB38+AB42)</f>
        <v>0-9</v>
      </c>
      <c r="AE32" s="174"/>
      <c r="AF32" s="174"/>
      <c r="AG32" s="174"/>
      <c r="AH32" s="175"/>
      <c r="AI32" s="70">
        <v>4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Jani Jormanainen, PT-Espoo  -  Jani Anttila, OPT-86</v>
      </c>
      <c r="G35" s="65">
        <v>11</v>
      </c>
      <c r="H35" s="71" t="s">
        <v>27</v>
      </c>
      <c r="I35" s="66">
        <v>5</v>
      </c>
      <c r="J35" s="72"/>
      <c r="K35" s="65">
        <v>11</v>
      </c>
      <c r="L35" s="71" t="s">
        <v>27</v>
      </c>
      <c r="M35" s="66">
        <v>6</v>
      </c>
      <c r="N35" s="72"/>
      <c r="O35" s="65">
        <v>12</v>
      </c>
      <c r="P35" s="71" t="s">
        <v>27</v>
      </c>
      <c r="Q35" s="66">
        <v>10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Esa Kallio, PuPy  -  Lasse Vimpari, YNM</v>
      </c>
      <c r="G36" s="93">
        <v>11</v>
      </c>
      <c r="H36" s="81" t="s">
        <v>27</v>
      </c>
      <c r="I36" s="94">
        <v>7</v>
      </c>
      <c r="J36" s="72"/>
      <c r="K36" s="65">
        <v>11</v>
      </c>
      <c r="L36" s="71" t="s">
        <v>27</v>
      </c>
      <c r="M36" s="66">
        <v>8</v>
      </c>
      <c r="N36" s="72"/>
      <c r="O36" s="65">
        <v>11</v>
      </c>
      <c r="P36" s="71" t="s">
        <v>27</v>
      </c>
      <c r="Q36" s="66">
        <v>7</v>
      </c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3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1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Jani Jormanainen, PT-Espoo  -  Lasse Vimpari, YNM</v>
      </c>
      <c r="G38" s="65">
        <v>11</v>
      </c>
      <c r="H38" s="71" t="s">
        <v>27</v>
      </c>
      <c r="I38" s="66">
        <v>5</v>
      </c>
      <c r="J38" s="72"/>
      <c r="K38" s="65">
        <v>11</v>
      </c>
      <c r="L38" s="71" t="s">
        <v>27</v>
      </c>
      <c r="M38" s="66">
        <v>9</v>
      </c>
      <c r="N38" s="72"/>
      <c r="O38" s="65">
        <v>11</v>
      </c>
      <c r="P38" s="71" t="s">
        <v>27</v>
      </c>
      <c r="Q38" s="66">
        <v>4</v>
      </c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3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1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Esa Kallio, PuPy  -  Jani Anttila, OPT-86</v>
      </c>
      <c r="G39" s="65">
        <v>11</v>
      </c>
      <c r="H39" s="71" t="s">
        <v>27</v>
      </c>
      <c r="I39" s="66">
        <v>4</v>
      </c>
      <c r="J39" s="72"/>
      <c r="K39" s="65">
        <v>11</v>
      </c>
      <c r="L39" s="71" t="s">
        <v>27</v>
      </c>
      <c r="M39" s="66">
        <v>6</v>
      </c>
      <c r="N39" s="72"/>
      <c r="O39" s="65">
        <v>11</v>
      </c>
      <c r="P39" s="71" t="s">
        <v>27</v>
      </c>
      <c r="Q39" s="66">
        <v>6</v>
      </c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Jani Jormanainen, PT-Espoo  -  Esa Kallio, PuPy</v>
      </c>
      <c r="G41" s="65">
        <v>11</v>
      </c>
      <c r="H41" s="71" t="s">
        <v>27</v>
      </c>
      <c r="I41" s="66">
        <v>7</v>
      </c>
      <c r="J41" s="72"/>
      <c r="K41" s="65">
        <v>11</v>
      </c>
      <c r="L41" s="71" t="s">
        <v>27</v>
      </c>
      <c r="M41" s="66">
        <v>7</v>
      </c>
      <c r="N41" s="72"/>
      <c r="O41" s="65">
        <v>11</v>
      </c>
      <c r="P41" s="71" t="s">
        <v>27</v>
      </c>
      <c r="Q41" s="66">
        <v>4</v>
      </c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Jani Anttila, OPT-86  -  Lasse Vimpari, YNM</v>
      </c>
      <c r="G42" s="65">
        <v>12</v>
      </c>
      <c r="H42" s="71" t="s">
        <v>27</v>
      </c>
      <c r="I42" s="66">
        <v>10</v>
      </c>
      <c r="J42" s="72"/>
      <c r="K42" s="65">
        <v>11</v>
      </c>
      <c r="L42" s="71" t="s">
        <v>27</v>
      </c>
      <c r="M42" s="66">
        <v>6</v>
      </c>
      <c r="N42" s="72"/>
      <c r="O42" s="65">
        <v>13</v>
      </c>
      <c r="P42" s="71" t="s">
        <v>27</v>
      </c>
      <c r="Q42" s="66">
        <v>11</v>
      </c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3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1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  <mergeCell ref="Y29:AC29"/>
    <mergeCell ref="AD29:AH29"/>
    <mergeCell ref="Y30:AC30"/>
    <mergeCell ref="AD30:AH30"/>
    <mergeCell ref="Y31:AC31"/>
    <mergeCell ref="AD31:AH31"/>
    <mergeCell ref="E30:I30"/>
    <mergeCell ref="J30:N30"/>
    <mergeCell ref="O30:S30"/>
    <mergeCell ref="T30:X30"/>
    <mergeCell ref="E29:I29"/>
    <mergeCell ref="J29:N29"/>
    <mergeCell ref="O29:S29"/>
    <mergeCell ref="T29:X29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workbookViewId="0" topLeftCell="A7">
      <selection activeCell="AI33" sqref="AI33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143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9" t="s">
        <v>162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9"/>
      <c r="AI5" s="28"/>
      <c r="AJ5" s="28"/>
      <c r="AK5" s="28"/>
    </row>
    <row r="6" spans="2:37" ht="15" customHeight="1">
      <c r="B6" s="9" t="s">
        <v>181</v>
      </c>
      <c r="AI6" s="28"/>
      <c r="AJ6" s="28"/>
      <c r="AK6" s="28"/>
    </row>
    <row r="7" ht="15" customHeight="1">
      <c r="B7" s="9"/>
    </row>
    <row r="8" spans="2:4" ht="14.25" customHeight="1">
      <c r="B8" s="95" t="s">
        <v>149</v>
      </c>
      <c r="C8" s="31"/>
      <c r="D8" s="31"/>
    </row>
    <row r="9" spans="2:35" ht="14.25" customHeight="1">
      <c r="B9" s="12"/>
      <c r="C9" s="13"/>
      <c r="D9" s="14"/>
      <c r="E9" s="173">
        <v>1</v>
      </c>
      <c r="F9" s="182"/>
      <c r="G9" s="182"/>
      <c r="H9" s="182"/>
      <c r="I9" s="183"/>
      <c r="J9" s="173">
        <v>2</v>
      </c>
      <c r="K9" s="174"/>
      <c r="L9" s="174"/>
      <c r="M9" s="174"/>
      <c r="N9" s="175"/>
      <c r="O9" s="173">
        <v>3</v>
      </c>
      <c r="P9" s="174"/>
      <c r="Q9" s="174"/>
      <c r="R9" s="174"/>
      <c r="S9" s="175"/>
      <c r="T9" s="173">
        <v>4</v>
      </c>
      <c r="U9" s="174"/>
      <c r="V9" s="174"/>
      <c r="W9" s="174"/>
      <c r="X9" s="175"/>
      <c r="Y9" s="173" t="s">
        <v>0</v>
      </c>
      <c r="Z9" s="182"/>
      <c r="AA9" s="182"/>
      <c r="AB9" s="182"/>
      <c r="AC9" s="183"/>
      <c r="AD9" s="173" t="s">
        <v>1</v>
      </c>
      <c r="AE9" s="182"/>
      <c r="AF9" s="182"/>
      <c r="AG9" s="182"/>
      <c r="AH9" s="183"/>
      <c r="AI9" s="29" t="s">
        <v>2</v>
      </c>
    </row>
    <row r="10" spans="1:35" ht="14.25" customHeight="1">
      <c r="A10" s="20">
        <v>97</v>
      </c>
      <c r="B10" s="30">
        <v>1</v>
      </c>
      <c r="C10" s="36">
        <v>8</v>
      </c>
      <c r="D10" s="14" t="str">
        <f>IF(A10=0,"",INDEX(Nimet!$A$2:$D$251,A10,4))</f>
        <v>Pentti Olah, SeSi</v>
      </c>
      <c r="E10" s="179"/>
      <c r="F10" s="180"/>
      <c r="G10" s="180"/>
      <c r="H10" s="180"/>
      <c r="I10" s="181"/>
      <c r="J10" s="176" t="str">
        <f>CONCATENATE(AB22,"-",AD22)</f>
        <v>3-0</v>
      </c>
      <c r="K10" s="177"/>
      <c r="L10" s="177"/>
      <c r="M10" s="177"/>
      <c r="N10" s="178"/>
      <c r="O10" s="176" t="str">
        <f>CONCATENATE(AB16,"-",AD16)</f>
        <v>3-0</v>
      </c>
      <c r="P10" s="177"/>
      <c r="Q10" s="177"/>
      <c r="R10" s="177"/>
      <c r="S10" s="178"/>
      <c r="T10" s="176" t="str">
        <f>CONCATENATE(AB19,"-",AD19)</f>
        <v>3-0</v>
      </c>
      <c r="U10" s="177"/>
      <c r="V10" s="177"/>
      <c r="W10" s="177"/>
      <c r="X10" s="178"/>
      <c r="Y10" s="173" t="str">
        <f>CONCATENATE(AF16+AF19+AF22,"-",AH16+AH19+AH22)</f>
        <v>3-0</v>
      </c>
      <c r="Z10" s="174"/>
      <c r="AA10" s="174"/>
      <c r="AB10" s="174"/>
      <c r="AC10" s="175"/>
      <c r="AD10" s="173" t="str">
        <f>CONCATENATE(AB16+AB19+AB22,"-",AD16+AD19+AD22)</f>
        <v>9-0</v>
      </c>
      <c r="AE10" s="174"/>
      <c r="AF10" s="174"/>
      <c r="AG10" s="174"/>
      <c r="AH10" s="175"/>
      <c r="AI10" s="70">
        <v>1</v>
      </c>
    </row>
    <row r="11" spans="1:35" ht="14.25" customHeight="1">
      <c r="A11" s="20">
        <v>66</v>
      </c>
      <c r="B11" s="30">
        <v>2</v>
      </c>
      <c r="C11" s="36">
        <v>64</v>
      </c>
      <c r="D11" s="14" t="str">
        <f>IF(A11=0,"",INDEX(Nimet!$A$2:$D$251,A11,4))</f>
        <v>Roope Kantola, TuKa</v>
      </c>
      <c r="E11" s="176" t="str">
        <f>CONCATENATE(AD22,"-",AB22)</f>
        <v>0-3</v>
      </c>
      <c r="F11" s="177"/>
      <c r="G11" s="177"/>
      <c r="H11" s="177"/>
      <c r="I11" s="178"/>
      <c r="J11" s="179"/>
      <c r="K11" s="180"/>
      <c r="L11" s="180"/>
      <c r="M11" s="180"/>
      <c r="N11" s="181"/>
      <c r="O11" s="176" t="str">
        <f>CONCATENATE(AB20,"-",AD20)</f>
        <v>3-0</v>
      </c>
      <c r="P11" s="177"/>
      <c r="Q11" s="177"/>
      <c r="R11" s="177"/>
      <c r="S11" s="178"/>
      <c r="T11" s="176" t="str">
        <f>CONCATENATE(AB17,"-",AD17)</f>
        <v>3-0</v>
      </c>
      <c r="U11" s="177"/>
      <c r="V11" s="177"/>
      <c r="W11" s="177"/>
      <c r="X11" s="178"/>
      <c r="Y11" s="173" t="str">
        <f>CONCATENATE(AF17+AF20+AH22,"-",AH17+AH20+AF22)</f>
        <v>2-1</v>
      </c>
      <c r="Z11" s="174"/>
      <c r="AA11" s="174"/>
      <c r="AB11" s="174"/>
      <c r="AC11" s="175"/>
      <c r="AD11" s="173" t="str">
        <f>CONCATENATE(AB17+AB20+AD22,"-",AD17+AD20+AB22)</f>
        <v>6-3</v>
      </c>
      <c r="AE11" s="174"/>
      <c r="AF11" s="174"/>
      <c r="AG11" s="174"/>
      <c r="AH11" s="175"/>
      <c r="AI11" s="70">
        <v>2</v>
      </c>
    </row>
    <row r="12" spans="1:35" ht="14.25" customHeight="1">
      <c r="A12" s="20">
        <v>5</v>
      </c>
      <c r="B12" s="30">
        <v>3</v>
      </c>
      <c r="C12" s="36"/>
      <c r="D12" s="14" t="str">
        <f>IF(A12=0,"",INDEX(Nimet!$A$2:$D$251,A12,4))</f>
        <v>Pasi Laine, HäKi</v>
      </c>
      <c r="E12" s="176" t="str">
        <f>CONCATENATE(AD16,"-",AB16)</f>
        <v>0-3</v>
      </c>
      <c r="F12" s="177"/>
      <c r="G12" s="177"/>
      <c r="H12" s="177"/>
      <c r="I12" s="178"/>
      <c r="J12" s="176" t="str">
        <f>CONCATENATE(AD20,"-",AB20)</f>
        <v>0-3</v>
      </c>
      <c r="K12" s="177"/>
      <c r="L12" s="177"/>
      <c r="M12" s="177"/>
      <c r="N12" s="178"/>
      <c r="O12" s="179"/>
      <c r="P12" s="180"/>
      <c r="Q12" s="180"/>
      <c r="R12" s="180"/>
      <c r="S12" s="181"/>
      <c r="T12" s="176" t="str">
        <f>CONCATENATE(AB23,"-",AD23)</f>
        <v>3-0</v>
      </c>
      <c r="U12" s="177"/>
      <c r="V12" s="177"/>
      <c r="W12" s="177"/>
      <c r="X12" s="178"/>
      <c r="Y12" s="173" t="str">
        <f>CONCATENATE(AH16+AH20+AF23,"-",AF16+AF20+AH23)</f>
        <v>1-2</v>
      </c>
      <c r="Z12" s="174"/>
      <c r="AA12" s="174"/>
      <c r="AB12" s="174"/>
      <c r="AC12" s="175"/>
      <c r="AD12" s="173" t="str">
        <f>CONCATENATE(AD16+AD20+AB23,"-",AB16+AB20+AD23)</f>
        <v>3-6</v>
      </c>
      <c r="AE12" s="174"/>
      <c r="AF12" s="174"/>
      <c r="AG12" s="174"/>
      <c r="AH12" s="175"/>
      <c r="AI12" s="70">
        <v>3</v>
      </c>
    </row>
    <row r="13" spans="1:35" ht="14.25" customHeight="1">
      <c r="A13" s="20">
        <v>40</v>
      </c>
      <c r="B13" s="30">
        <v>4</v>
      </c>
      <c r="C13" s="36"/>
      <c r="D13" s="14" t="str">
        <f>IF(A13=0,"",INDEX(Nimet!$A$2:$D$251,A13,4))</f>
        <v>Alexey Vyskubov, PT-Espoo</v>
      </c>
      <c r="E13" s="176" t="str">
        <f>CONCATENATE(AD19,"-",AB19)</f>
        <v>0-3</v>
      </c>
      <c r="F13" s="177"/>
      <c r="G13" s="177"/>
      <c r="H13" s="177"/>
      <c r="I13" s="178"/>
      <c r="J13" s="176" t="str">
        <f>CONCATENATE(AD17,"-",AB17)</f>
        <v>0-3</v>
      </c>
      <c r="K13" s="177"/>
      <c r="L13" s="177"/>
      <c r="M13" s="177"/>
      <c r="N13" s="178"/>
      <c r="O13" s="176" t="str">
        <f>CONCATENATE(AD23,"-",AB23)</f>
        <v>0-3</v>
      </c>
      <c r="P13" s="177"/>
      <c r="Q13" s="177"/>
      <c r="R13" s="177"/>
      <c r="S13" s="178"/>
      <c r="T13" s="179"/>
      <c r="U13" s="180"/>
      <c r="V13" s="180"/>
      <c r="W13" s="180"/>
      <c r="X13" s="181"/>
      <c r="Y13" s="173" t="str">
        <f>CONCATENATE(AH17+AH19+AH23,"-",AF17+AF19+AF23)</f>
        <v>0-3</v>
      </c>
      <c r="Z13" s="174"/>
      <c r="AA13" s="174"/>
      <c r="AB13" s="174"/>
      <c r="AC13" s="175"/>
      <c r="AD13" s="173" t="str">
        <f>CONCATENATE(AD17+AD19+AD23,"-",AB17+AB19+AB23)</f>
        <v>0-9</v>
      </c>
      <c r="AE13" s="174"/>
      <c r="AF13" s="174"/>
      <c r="AG13" s="174"/>
      <c r="AH13" s="175"/>
      <c r="AI13" s="70">
        <v>4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Pentti Olah, SeSi  -  Pasi Laine, HäKi</v>
      </c>
      <c r="G16" s="65">
        <v>11</v>
      </c>
      <c r="H16" s="71" t="s">
        <v>27</v>
      </c>
      <c r="I16" s="66">
        <v>7</v>
      </c>
      <c r="J16" s="72"/>
      <c r="K16" s="65">
        <v>11</v>
      </c>
      <c r="L16" s="71" t="s">
        <v>27</v>
      </c>
      <c r="M16" s="66">
        <v>7</v>
      </c>
      <c r="N16" s="72"/>
      <c r="O16" s="65">
        <v>11</v>
      </c>
      <c r="P16" s="71" t="s">
        <v>27</v>
      </c>
      <c r="Q16" s="66">
        <v>2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Roope Kantola, TuKa  -  Alexey Vyskubov, PT-Espoo</v>
      </c>
      <c r="G17" s="93">
        <v>11</v>
      </c>
      <c r="H17" s="81" t="s">
        <v>27</v>
      </c>
      <c r="I17" s="94">
        <v>7</v>
      </c>
      <c r="J17" s="72"/>
      <c r="K17" s="65">
        <v>11</v>
      </c>
      <c r="L17" s="71" t="s">
        <v>27</v>
      </c>
      <c r="M17" s="66">
        <v>9</v>
      </c>
      <c r="N17" s="72"/>
      <c r="O17" s="65">
        <v>11</v>
      </c>
      <c r="P17" s="71" t="s">
        <v>27</v>
      </c>
      <c r="Q17" s="66">
        <v>7</v>
      </c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3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1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Pentti Olah, SeSi  -  Alexey Vyskubov, PT-Espoo</v>
      </c>
      <c r="G19" s="65">
        <v>11</v>
      </c>
      <c r="H19" s="71" t="s">
        <v>27</v>
      </c>
      <c r="I19" s="66">
        <v>3</v>
      </c>
      <c r="J19" s="72"/>
      <c r="K19" s="65">
        <v>11</v>
      </c>
      <c r="L19" s="71" t="s">
        <v>27</v>
      </c>
      <c r="M19" s="66">
        <v>2</v>
      </c>
      <c r="N19" s="72"/>
      <c r="O19" s="65">
        <v>11</v>
      </c>
      <c r="P19" s="71" t="s">
        <v>27</v>
      </c>
      <c r="Q19" s="66">
        <v>9</v>
      </c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Roope Kantola, TuKa  -  Pasi Laine, HäKi</v>
      </c>
      <c r="G20" s="65">
        <v>11</v>
      </c>
      <c r="H20" s="71" t="s">
        <v>27</v>
      </c>
      <c r="I20" s="66">
        <v>5</v>
      </c>
      <c r="J20" s="72"/>
      <c r="K20" s="65">
        <v>11</v>
      </c>
      <c r="L20" s="71" t="s">
        <v>27</v>
      </c>
      <c r="M20" s="66">
        <v>1</v>
      </c>
      <c r="N20" s="72"/>
      <c r="O20" s="65">
        <v>11</v>
      </c>
      <c r="P20" s="71" t="s">
        <v>27</v>
      </c>
      <c r="Q20" s="66">
        <v>7</v>
      </c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Pentti Olah, SeSi  -  Roope Kantola, TuKa</v>
      </c>
      <c r="G22" s="65">
        <v>11</v>
      </c>
      <c r="H22" s="71" t="s">
        <v>27</v>
      </c>
      <c r="I22" s="66">
        <v>9</v>
      </c>
      <c r="J22" s="72"/>
      <c r="K22" s="65">
        <v>15</v>
      </c>
      <c r="L22" s="71" t="s">
        <v>27</v>
      </c>
      <c r="M22" s="66">
        <v>13</v>
      </c>
      <c r="N22" s="72"/>
      <c r="O22" s="65">
        <v>11</v>
      </c>
      <c r="P22" s="71" t="s">
        <v>27</v>
      </c>
      <c r="Q22" s="66">
        <v>6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Pasi Laine, HäKi  -  Alexey Vyskubov, PT-Espoo</v>
      </c>
      <c r="G23" s="65">
        <v>11</v>
      </c>
      <c r="H23" s="71" t="s">
        <v>27</v>
      </c>
      <c r="I23" s="66">
        <v>7</v>
      </c>
      <c r="J23" s="72"/>
      <c r="K23" s="65">
        <v>11</v>
      </c>
      <c r="L23" s="71" t="s">
        <v>27</v>
      </c>
      <c r="M23" s="66">
        <v>3</v>
      </c>
      <c r="N23" s="72"/>
      <c r="O23" s="65">
        <v>11</v>
      </c>
      <c r="P23" s="71" t="s">
        <v>27</v>
      </c>
      <c r="Q23" s="66">
        <v>6</v>
      </c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3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1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150</v>
      </c>
      <c r="C27" s="31"/>
      <c r="D27" s="31"/>
    </row>
    <row r="28" spans="2:35" ht="14.25" customHeight="1">
      <c r="B28" s="12"/>
      <c r="C28" s="13"/>
      <c r="D28" s="14"/>
      <c r="E28" s="173">
        <v>1</v>
      </c>
      <c r="F28" s="182"/>
      <c r="G28" s="182"/>
      <c r="H28" s="182"/>
      <c r="I28" s="183"/>
      <c r="J28" s="173">
        <v>2</v>
      </c>
      <c r="K28" s="174"/>
      <c r="L28" s="174"/>
      <c r="M28" s="174"/>
      <c r="N28" s="175"/>
      <c r="O28" s="173">
        <v>3</v>
      </c>
      <c r="P28" s="174"/>
      <c r="Q28" s="174"/>
      <c r="R28" s="174"/>
      <c r="S28" s="175"/>
      <c r="T28" s="173">
        <v>4</v>
      </c>
      <c r="U28" s="174"/>
      <c r="V28" s="174"/>
      <c r="W28" s="174"/>
      <c r="X28" s="175"/>
      <c r="Y28" s="173" t="s">
        <v>0</v>
      </c>
      <c r="Z28" s="182"/>
      <c r="AA28" s="182"/>
      <c r="AB28" s="182"/>
      <c r="AC28" s="183"/>
      <c r="AD28" s="173" t="s">
        <v>1</v>
      </c>
      <c r="AE28" s="182"/>
      <c r="AF28" s="182"/>
      <c r="AG28" s="182"/>
      <c r="AH28" s="183"/>
      <c r="AI28" s="29" t="s">
        <v>2</v>
      </c>
    </row>
    <row r="29" spans="1:35" ht="14.25" customHeight="1">
      <c r="A29" s="20">
        <v>28</v>
      </c>
      <c r="B29" s="30">
        <v>1</v>
      </c>
      <c r="C29" s="36">
        <v>10</v>
      </c>
      <c r="D29" s="14" t="str">
        <f>IF(A29=0,"",INDEX(Nimet!$A$2:$D$251,A29,4))</f>
        <v>Esa Miettinen, KuPTS</v>
      </c>
      <c r="E29" s="179"/>
      <c r="F29" s="180"/>
      <c r="G29" s="180"/>
      <c r="H29" s="180"/>
      <c r="I29" s="181"/>
      <c r="J29" s="176" t="str">
        <f>CONCATENATE(AB41,"-",AD41)</f>
        <v>3-1</v>
      </c>
      <c r="K29" s="177"/>
      <c r="L29" s="177"/>
      <c r="M29" s="177"/>
      <c r="N29" s="178"/>
      <c r="O29" s="176" t="str">
        <f>CONCATENATE(AB35,"-",AD35)</f>
        <v>3-0</v>
      </c>
      <c r="P29" s="177"/>
      <c r="Q29" s="177"/>
      <c r="R29" s="177"/>
      <c r="S29" s="178"/>
      <c r="T29" s="176" t="str">
        <f>CONCATENATE(AB38,"-",AD38)</f>
        <v>3-0</v>
      </c>
      <c r="U29" s="177"/>
      <c r="V29" s="177"/>
      <c r="W29" s="177"/>
      <c r="X29" s="178"/>
      <c r="Y29" s="173" t="str">
        <f>CONCATENATE(AF35+AF38+AF41,"-",AH35+AH38+AH41)</f>
        <v>3-0</v>
      </c>
      <c r="Z29" s="174"/>
      <c r="AA29" s="174"/>
      <c r="AB29" s="174"/>
      <c r="AC29" s="175"/>
      <c r="AD29" s="173" t="str">
        <f>CONCATENATE(AB35+AB38+AB41,"-",AD35+AD38+AD41)</f>
        <v>9-1</v>
      </c>
      <c r="AE29" s="174"/>
      <c r="AF29" s="174"/>
      <c r="AG29" s="174"/>
      <c r="AH29" s="175"/>
      <c r="AI29" s="70">
        <v>1</v>
      </c>
    </row>
    <row r="30" spans="1:35" ht="14.25" customHeight="1">
      <c r="A30" s="20">
        <v>24</v>
      </c>
      <c r="B30" s="30">
        <v>2</v>
      </c>
      <c r="C30" s="36">
        <v>56</v>
      </c>
      <c r="D30" s="14" t="str">
        <f>IF(A30=0,"",INDEX(Nimet!$A$2:$D$251,A30,4))</f>
        <v>Markus Perkkiö, OPT-86</v>
      </c>
      <c r="E30" s="176" t="str">
        <f>CONCATENATE(AD41,"-",AB41)</f>
        <v>1-3</v>
      </c>
      <c r="F30" s="177"/>
      <c r="G30" s="177"/>
      <c r="H30" s="177"/>
      <c r="I30" s="178"/>
      <c r="J30" s="179"/>
      <c r="K30" s="180"/>
      <c r="L30" s="180"/>
      <c r="M30" s="180"/>
      <c r="N30" s="181"/>
      <c r="O30" s="176" t="str">
        <f>CONCATENATE(AB39,"-",AD39)</f>
        <v>2-3</v>
      </c>
      <c r="P30" s="177"/>
      <c r="Q30" s="177"/>
      <c r="R30" s="177"/>
      <c r="S30" s="178"/>
      <c r="T30" s="176" t="str">
        <f>CONCATENATE(AB36,"-",AD36)</f>
        <v>3-2</v>
      </c>
      <c r="U30" s="177"/>
      <c r="V30" s="177"/>
      <c r="W30" s="177"/>
      <c r="X30" s="178"/>
      <c r="Y30" s="173" t="str">
        <f>CONCATENATE(AF36+AF39+AH41,"-",AH36+AH39+AF41)</f>
        <v>1-2</v>
      </c>
      <c r="Z30" s="174"/>
      <c r="AA30" s="174"/>
      <c r="AB30" s="174"/>
      <c r="AC30" s="175"/>
      <c r="AD30" s="173" t="str">
        <f>CONCATENATE(AB36+AB39+AD41,"-",AD36+AD39+AB41)</f>
        <v>6-8</v>
      </c>
      <c r="AE30" s="174"/>
      <c r="AF30" s="174"/>
      <c r="AG30" s="174"/>
      <c r="AH30" s="175"/>
      <c r="AI30" s="70">
        <v>3</v>
      </c>
    </row>
    <row r="31" spans="1:35" ht="14.25" customHeight="1">
      <c r="A31" s="20">
        <v>89</v>
      </c>
      <c r="B31" s="30">
        <v>3</v>
      </c>
      <c r="C31" s="36"/>
      <c r="D31" s="14" t="str">
        <f>IF(A31=0,"",INDEX(Nimet!$A$2:$D$251,A31,4))</f>
        <v>Ville Julin, SeSi</v>
      </c>
      <c r="E31" s="176" t="str">
        <f>CONCATENATE(AD35,"-",AB35)</f>
        <v>0-3</v>
      </c>
      <c r="F31" s="177"/>
      <c r="G31" s="177"/>
      <c r="H31" s="177"/>
      <c r="I31" s="178"/>
      <c r="J31" s="176" t="str">
        <f>CONCATENATE(AD39,"-",AB39)</f>
        <v>3-2</v>
      </c>
      <c r="K31" s="177"/>
      <c r="L31" s="177"/>
      <c r="M31" s="177"/>
      <c r="N31" s="178"/>
      <c r="O31" s="179"/>
      <c r="P31" s="180"/>
      <c r="Q31" s="180"/>
      <c r="R31" s="180"/>
      <c r="S31" s="181"/>
      <c r="T31" s="176" t="str">
        <f>CONCATENATE(AB42,"-",AD42)</f>
        <v>3-1</v>
      </c>
      <c r="U31" s="177"/>
      <c r="V31" s="177"/>
      <c r="W31" s="177"/>
      <c r="X31" s="178"/>
      <c r="Y31" s="173" t="str">
        <f>CONCATENATE(AH35+AH39+AF42,"-",AF35+AF39+AH42)</f>
        <v>2-1</v>
      </c>
      <c r="Z31" s="174"/>
      <c r="AA31" s="174"/>
      <c r="AB31" s="174"/>
      <c r="AC31" s="175"/>
      <c r="AD31" s="173" t="str">
        <f>CONCATENATE(AD35+AD39+AB42,"-",AB35+AB39+AD42)</f>
        <v>6-6</v>
      </c>
      <c r="AE31" s="174"/>
      <c r="AF31" s="174"/>
      <c r="AG31" s="174"/>
      <c r="AH31" s="175"/>
      <c r="AI31" s="70">
        <v>2</v>
      </c>
    </row>
    <row r="32" spans="1:35" ht="14.25" customHeight="1">
      <c r="A32" s="20">
        <v>41</v>
      </c>
      <c r="B32" s="30">
        <v>4</v>
      </c>
      <c r="C32" s="36"/>
      <c r="D32" s="14" t="str">
        <f>IF(A32=0,"",INDEX(Nimet!$A$2:$D$251,A32,4))</f>
        <v>Pauli Hietikko, PT-Espoo</v>
      </c>
      <c r="E32" s="176" t="str">
        <f>CONCATENATE(AD38,"-",AB38)</f>
        <v>0-3</v>
      </c>
      <c r="F32" s="177"/>
      <c r="G32" s="177"/>
      <c r="H32" s="177"/>
      <c r="I32" s="178"/>
      <c r="J32" s="176" t="str">
        <f>CONCATENATE(AD36,"-",AB36)</f>
        <v>2-3</v>
      </c>
      <c r="K32" s="177"/>
      <c r="L32" s="177"/>
      <c r="M32" s="177"/>
      <c r="N32" s="178"/>
      <c r="O32" s="176" t="str">
        <f>CONCATENATE(AD42,"-",AB42)</f>
        <v>1-3</v>
      </c>
      <c r="P32" s="177"/>
      <c r="Q32" s="177"/>
      <c r="R32" s="177"/>
      <c r="S32" s="178"/>
      <c r="T32" s="179"/>
      <c r="U32" s="180"/>
      <c r="V32" s="180"/>
      <c r="W32" s="180"/>
      <c r="X32" s="181"/>
      <c r="Y32" s="173" t="str">
        <f>CONCATENATE(AH36+AH38+AH42,"-",AF36+AF38+AF42)</f>
        <v>0-3</v>
      </c>
      <c r="Z32" s="174"/>
      <c r="AA32" s="174"/>
      <c r="AB32" s="174"/>
      <c r="AC32" s="175"/>
      <c r="AD32" s="173" t="str">
        <f>CONCATENATE(AD36+AD38+AD42,"-",AB36+AB38+AB42)</f>
        <v>3-9</v>
      </c>
      <c r="AE32" s="174"/>
      <c r="AF32" s="174"/>
      <c r="AG32" s="174"/>
      <c r="AH32" s="175"/>
      <c r="AI32" s="70">
        <v>4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Esa Miettinen, KuPTS  -  Ville Julin, SeSi</v>
      </c>
      <c r="G35" s="65">
        <v>11</v>
      </c>
      <c r="H35" s="71" t="s">
        <v>27</v>
      </c>
      <c r="I35" s="66">
        <v>3</v>
      </c>
      <c r="J35" s="72"/>
      <c r="K35" s="65">
        <v>11</v>
      </c>
      <c r="L35" s="71" t="s">
        <v>27</v>
      </c>
      <c r="M35" s="66">
        <v>4</v>
      </c>
      <c r="N35" s="72"/>
      <c r="O35" s="65">
        <v>11</v>
      </c>
      <c r="P35" s="71" t="s">
        <v>27</v>
      </c>
      <c r="Q35" s="66">
        <v>3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Markus Perkkiö, OPT-86  -  Pauli Hietikko, PT-Espoo</v>
      </c>
      <c r="G36" s="93">
        <v>11</v>
      </c>
      <c r="H36" s="81" t="s">
        <v>27</v>
      </c>
      <c r="I36" s="94">
        <v>13</v>
      </c>
      <c r="J36" s="72"/>
      <c r="K36" s="65">
        <v>11</v>
      </c>
      <c r="L36" s="71" t="s">
        <v>27</v>
      </c>
      <c r="M36" s="66">
        <v>7</v>
      </c>
      <c r="N36" s="72"/>
      <c r="O36" s="65">
        <v>11</v>
      </c>
      <c r="P36" s="71" t="s">
        <v>27</v>
      </c>
      <c r="Q36" s="66">
        <v>13</v>
      </c>
      <c r="R36" s="73"/>
      <c r="S36" s="65">
        <v>11</v>
      </c>
      <c r="T36" s="71" t="s">
        <v>27</v>
      </c>
      <c r="U36" s="66">
        <v>2</v>
      </c>
      <c r="V36" s="73"/>
      <c r="W36" s="65">
        <v>11</v>
      </c>
      <c r="X36" s="71" t="s">
        <v>27</v>
      </c>
      <c r="Y36" s="66">
        <v>6</v>
      </c>
      <c r="Z36" s="72"/>
      <c r="AA36" s="72"/>
      <c r="AB36" s="74">
        <f>IF($G36-$I36&gt;0,1,0)+IF($K36-$M36&gt;0,1,0)+IF($O36-$Q36&gt;0,1,0)+IF($S36-$U36&gt;0,1,0)+IF($W36-$Y36&gt;0,1,0)</f>
        <v>3</v>
      </c>
      <c r="AC36" s="75" t="s">
        <v>27</v>
      </c>
      <c r="AD36" s="76">
        <f>IF($G36-$I36&lt;0,1,0)+IF($K36-$M36&lt;0,1,0)+IF($O36-$Q36&lt;0,1,0)+IF($S36-$U36&lt;0,1,0)+IF($W36-$Y36&lt;0,1,0)</f>
        <v>2</v>
      </c>
      <c r="AE36" s="77"/>
      <c r="AF36" s="78">
        <f>IF($AB36-$AD36&gt;0,1,0)</f>
        <v>1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Esa Miettinen, KuPTS  -  Pauli Hietikko, PT-Espoo</v>
      </c>
      <c r="G38" s="65">
        <v>11</v>
      </c>
      <c r="H38" s="71" t="s">
        <v>27</v>
      </c>
      <c r="I38" s="66">
        <v>8</v>
      </c>
      <c r="J38" s="72"/>
      <c r="K38" s="65">
        <v>11</v>
      </c>
      <c r="L38" s="71" t="s">
        <v>27</v>
      </c>
      <c r="M38" s="66">
        <v>3</v>
      </c>
      <c r="N38" s="72"/>
      <c r="O38" s="65">
        <v>11</v>
      </c>
      <c r="P38" s="71" t="s">
        <v>27</v>
      </c>
      <c r="Q38" s="66">
        <v>7</v>
      </c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3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1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Markus Perkkiö, OPT-86  -  Ville Julin, SeSi</v>
      </c>
      <c r="G39" s="65">
        <v>11</v>
      </c>
      <c r="H39" s="71" t="s">
        <v>27</v>
      </c>
      <c r="I39" s="66">
        <v>6</v>
      </c>
      <c r="J39" s="72"/>
      <c r="K39" s="65">
        <v>6</v>
      </c>
      <c r="L39" s="71" t="s">
        <v>27</v>
      </c>
      <c r="M39" s="66">
        <v>11</v>
      </c>
      <c r="N39" s="72"/>
      <c r="O39" s="65">
        <v>10</v>
      </c>
      <c r="P39" s="71" t="s">
        <v>27</v>
      </c>
      <c r="Q39" s="66">
        <v>12</v>
      </c>
      <c r="R39" s="73"/>
      <c r="S39" s="65">
        <v>11</v>
      </c>
      <c r="T39" s="71" t="s">
        <v>27</v>
      </c>
      <c r="U39" s="66">
        <v>9</v>
      </c>
      <c r="V39" s="73"/>
      <c r="W39" s="65">
        <v>9</v>
      </c>
      <c r="X39" s="71" t="s">
        <v>27</v>
      </c>
      <c r="Y39" s="66">
        <v>11</v>
      </c>
      <c r="Z39" s="72"/>
      <c r="AA39" s="72"/>
      <c r="AB39" s="74">
        <f>IF($G39-$I39&gt;0,1,0)+IF($K39-$M39&gt;0,1,0)+IF($O39-$Q39&gt;0,1,0)+IF($S39-$U39&gt;0,1,0)+IF($W39-$Y39&gt;0,1,0)</f>
        <v>2</v>
      </c>
      <c r="AC39" s="75" t="s">
        <v>27</v>
      </c>
      <c r="AD39" s="76">
        <f>IF($G39-$I39&lt;0,1,0)+IF($K39-$M39&lt;0,1,0)+IF($O39-$Q39&lt;0,1,0)+IF($S39-$U39&lt;0,1,0)+IF($W39-$Y39&lt;0,1,0)</f>
        <v>3</v>
      </c>
      <c r="AE39" s="77"/>
      <c r="AF39" s="78">
        <f>IF($AB39-$AD39&gt;0,1,0)</f>
        <v>0</v>
      </c>
      <c r="AG39" s="67" t="s">
        <v>27</v>
      </c>
      <c r="AH39" s="79">
        <f>IF($AB39-$AD39&lt;0,1,0)</f>
        <v>1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Esa Miettinen, KuPTS  -  Markus Perkkiö, OPT-86</v>
      </c>
      <c r="G41" s="65">
        <v>9</v>
      </c>
      <c r="H41" s="71" t="s">
        <v>27</v>
      </c>
      <c r="I41" s="66">
        <v>11</v>
      </c>
      <c r="J41" s="72"/>
      <c r="K41" s="65">
        <v>12</v>
      </c>
      <c r="L41" s="71" t="s">
        <v>27</v>
      </c>
      <c r="M41" s="66">
        <v>10</v>
      </c>
      <c r="N41" s="72"/>
      <c r="O41" s="65">
        <v>11</v>
      </c>
      <c r="P41" s="71" t="s">
        <v>27</v>
      </c>
      <c r="Q41" s="66">
        <v>6</v>
      </c>
      <c r="R41" s="73"/>
      <c r="S41" s="65">
        <v>11</v>
      </c>
      <c r="T41" s="71" t="s">
        <v>27</v>
      </c>
      <c r="U41" s="66">
        <v>5</v>
      </c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1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Ville Julin, SeSi  -  Pauli Hietikko, PT-Espoo</v>
      </c>
      <c r="G42" s="65">
        <v>11</v>
      </c>
      <c r="H42" s="71" t="s">
        <v>27</v>
      </c>
      <c r="I42" s="66">
        <v>9</v>
      </c>
      <c r="J42" s="72"/>
      <c r="K42" s="65">
        <v>11</v>
      </c>
      <c r="L42" s="71" t="s">
        <v>27</v>
      </c>
      <c r="M42" s="66">
        <v>7</v>
      </c>
      <c r="N42" s="72"/>
      <c r="O42" s="65">
        <v>11</v>
      </c>
      <c r="P42" s="71" t="s">
        <v>27</v>
      </c>
      <c r="Q42" s="66">
        <v>13</v>
      </c>
      <c r="R42" s="73"/>
      <c r="S42" s="65">
        <v>11</v>
      </c>
      <c r="T42" s="71" t="s">
        <v>27</v>
      </c>
      <c r="U42" s="66">
        <v>5</v>
      </c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3</v>
      </c>
      <c r="AC42" s="86" t="s">
        <v>27</v>
      </c>
      <c r="AD42" s="87">
        <f>IF($G42-$I42&lt;0,1,0)+IF($K42-$M42&lt;0,1,0)+IF($O42-$Q42&lt;0,1,0)+IF($S42-$U42&lt;0,1,0)+IF($W42-$Y42&lt;0,1,0)</f>
        <v>1</v>
      </c>
      <c r="AE42" s="77"/>
      <c r="AF42" s="88">
        <f>IF($AB42-$AD42&gt;0,1,0)</f>
        <v>1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  <mergeCell ref="Y29:AC29"/>
    <mergeCell ref="AD29:AH29"/>
    <mergeCell ref="Y30:AC30"/>
    <mergeCell ref="AD30:AH30"/>
    <mergeCell ref="Y31:AC31"/>
    <mergeCell ref="AD31:AH31"/>
    <mergeCell ref="E30:I30"/>
    <mergeCell ref="J30:N30"/>
    <mergeCell ref="O30:S30"/>
    <mergeCell ref="T30:X30"/>
    <mergeCell ref="E29:I29"/>
    <mergeCell ref="J29:N29"/>
    <mergeCell ref="O29:S29"/>
    <mergeCell ref="T29:X29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workbookViewId="0" topLeftCell="A9">
      <selection activeCell="AD30" sqref="AD30:AH30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143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9" t="s">
        <v>162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9"/>
      <c r="AI5" s="28"/>
      <c r="AJ5" s="28"/>
      <c r="AK5" s="28"/>
    </row>
    <row r="6" spans="2:37" ht="15" customHeight="1">
      <c r="B6" s="9" t="s">
        <v>181</v>
      </c>
      <c r="AI6" s="28"/>
      <c r="AJ6" s="28"/>
      <c r="AK6" s="28"/>
    </row>
    <row r="7" ht="15" customHeight="1">
      <c r="B7" s="9"/>
    </row>
    <row r="8" spans="2:4" ht="14.25" customHeight="1">
      <c r="B8" s="95" t="s">
        <v>163</v>
      </c>
      <c r="C8" s="31"/>
      <c r="D8" s="31"/>
    </row>
    <row r="9" spans="2:35" ht="14.25" customHeight="1">
      <c r="B9" s="12"/>
      <c r="C9" s="13"/>
      <c r="D9" s="14"/>
      <c r="E9" s="173">
        <v>1</v>
      </c>
      <c r="F9" s="182"/>
      <c r="G9" s="182"/>
      <c r="H9" s="182"/>
      <c r="I9" s="183"/>
      <c r="J9" s="173">
        <v>2</v>
      </c>
      <c r="K9" s="174"/>
      <c r="L9" s="174"/>
      <c r="M9" s="174"/>
      <c r="N9" s="175"/>
      <c r="O9" s="173">
        <v>3</v>
      </c>
      <c r="P9" s="174"/>
      <c r="Q9" s="174"/>
      <c r="R9" s="174"/>
      <c r="S9" s="175"/>
      <c r="T9" s="173">
        <v>4</v>
      </c>
      <c r="U9" s="174"/>
      <c r="V9" s="174"/>
      <c r="W9" s="174"/>
      <c r="X9" s="175"/>
      <c r="Y9" s="173" t="s">
        <v>0</v>
      </c>
      <c r="Z9" s="182"/>
      <c r="AA9" s="182"/>
      <c r="AB9" s="182"/>
      <c r="AC9" s="183"/>
      <c r="AD9" s="173" t="s">
        <v>1</v>
      </c>
      <c r="AE9" s="182"/>
      <c r="AF9" s="182"/>
      <c r="AG9" s="182"/>
      <c r="AH9" s="183"/>
      <c r="AI9" s="29" t="s">
        <v>2</v>
      </c>
    </row>
    <row r="10" spans="1:35" ht="14.25" customHeight="1">
      <c r="A10" s="20">
        <v>42</v>
      </c>
      <c r="B10" s="30">
        <v>1</v>
      </c>
      <c r="C10" s="36">
        <v>13</v>
      </c>
      <c r="D10" s="14" t="str">
        <f>IF(A10=0,"",INDEX(Nimet!$A$2:$D$251,A10,4))</f>
        <v>Toni Soine, PT-Espoo</v>
      </c>
      <c r="E10" s="179"/>
      <c r="F10" s="180"/>
      <c r="G10" s="180"/>
      <c r="H10" s="180"/>
      <c r="I10" s="181"/>
      <c r="J10" s="176" t="str">
        <f>CONCATENATE(AB22,"-",AD22)</f>
        <v>0-0</v>
      </c>
      <c r="K10" s="177"/>
      <c r="L10" s="177"/>
      <c r="M10" s="177"/>
      <c r="N10" s="178"/>
      <c r="O10" s="176" t="str">
        <f>CONCATENATE(AB16,"-",AD16)</f>
        <v>3-0</v>
      </c>
      <c r="P10" s="177"/>
      <c r="Q10" s="177"/>
      <c r="R10" s="177"/>
      <c r="S10" s="178"/>
      <c r="T10" s="176" t="str">
        <f>CONCATENATE(AB19,"-",AD19)</f>
        <v>3-0</v>
      </c>
      <c r="U10" s="177"/>
      <c r="V10" s="177"/>
      <c r="W10" s="177"/>
      <c r="X10" s="178"/>
      <c r="Y10" s="173" t="str">
        <f>CONCATENATE(AF16+AF19+AF22,"-",AH16+AH19+AH22)</f>
        <v>2-0</v>
      </c>
      <c r="Z10" s="174"/>
      <c r="AA10" s="174"/>
      <c r="AB10" s="174"/>
      <c r="AC10" s="175"/>
      <c r="AD10" s="173" t="str">
        <f>CONCATENATE(AB16+AB19+AB22,"-",AD16+AD19+AD22)</f>
        <v>6-0</v>
      </c>
      <c r="AE10" s="174"/>
      <c r="AF10" s="174"/>
      <c r="AG10" s="174"/>
      <c r="AH10" s="175"/>
      <c r="AI10" s="70">
        <v>1</v>
      </c>
    </row>
    <row r="11" spans="1:35" ht="14.25" customHeight="1">
      <c r="A11" s="20">
        <v>35</v>
      </c>
      <c r="B11" s="30">
        <v>2</v>
      </c>
      <c r="C11" s="36">
        <v>63</v>
      </c>
      <c r="D11" s="14" t="str">
        <f>IF(A11=0,"",INDEX(Nimet!$A$2:$D$251,A11,4))</f>
        <v>Jyri Pulkkinen, KuPTS</v>
      </c>
      <c r="E11" s="176" t="str">
        <f>CONCATENATE(AD22,"-",AB22)</f>
        <v>0-0</v>
      </c>
      <c r="F11" s="177"/>
      <c r="G11" s="177"/>
      <c r="H11" s="177"/>
      <c r="I11" s="178"/>
      <c r="J11" s="179"/>
      <c r="K11" s="180"/>
      <c r="L11" s="180"/>
      <c r="M11" s="180"/>
      <c r="N11" s="181"/>
      <c r="O11" s="176" t="str">
        <f>CONCATENATE(AB20,"-",AD20)</f>
        <v>0-0</v>
      </c>
      <c r="P11" s="177"/>
      <c r="Q11" s="177"/>
      <c r="R11" s="177"/>
      <c r="S11" s="178"/>
      <c r="T11" s="176" t="str">
        <f>CONCATENATE(AB17,"-",AD17)</f>
        <v>0-0</v>
      </c>
      <c r="U11" s="177"/>
      <c r="V11" s="177"/>
      <c r="W11" s="177"/>
      <c r="X11" s="178"/>
      <c r="Y11" s="173" t="str">
        <f>CONCATENATE(AF17+AF20+AH22,"-",AH17+AH20+AF22)</f>
        <v>0-0</v>
      </c>
      <c r="Z11" s="174"/>
      <c r="AA11" s="174"/>
      <c r="AB11" s="174"/>
      <c r="AC11" s="175"/>
      <c r="AD11" s="173" t="str">
        <f>CONCATENATE(AB17+AB20+AD22,"-",AD17+AD20+AB22)</f>
        <v>0-0</v>
      </c>
      <c r="AE11" s="174"/>
      <c r="AF11" s="174"/>
      <c r="AG11" s="174"/>
      <c r="AH11" s="175"/>
      <c r="AI11" s="70"/>
    </row>
    <row r="12" spans="1:35" ht="14.25" customHeight="1">
      <c r="A12" s="20">
        <v>15</v>
      </c>
      <c r="B12" s="30">
        <v>3</v>
      </c>
      <c r="C12" s="36"/>
      <c r="D12" s="14" t="str">
        <f>IF(A12=0,"",INDEX(Nimet!$A$2:$D$251,A12,4))</f>
        <v>Teemu Oinas, OPT-86</v>
      </c>
      <c r="E12" s="176" t="str">
        <f>CONCATENATE(AD16,"-",AB16)</f>
        <v>0-3</v>
      </c>
      <c r="F12" s="177"/>
      <c r="G12" s="177"/>
      <c r="H12" s="177"/>
      <c r="I12" s="178"/>
      <c r="J12" s="176" t="str">
        <f>CONCATENATE(AD20,"-",AB20)</f>
        <v>0-0</v>
      </c>
      <c r="K12" s="177"/>
      <c r="L12" s="177"/>
      <c r="M12" s="177"/>
      <c r="N12" s="178"/>
      <c r="O12" s="179"/>
      <c r="P12" s="180"/>
      <c r="Q12" s="180"/>
      <c r="R12" s="180"/>
      <c r="S12" s="181"/>
      <c r="T12" s="176" t="str">
        <f>CONCATENATE(AB23,"-",AD23)</f>
        <v>3-0</v>
      </c>
      <c r="U12" s="177"/>
      <c r="V12" s="177"/>
      <c r="W12" s="177"/>
      <c r="X12" s="178"/>
      <c r="Y12" s="173" t="str">
        <f>CONCATENATE(AH16+AH20+AF23,"-",AF16+AF20+AH23)</f>
        <v>1-1</v>
      </c>
      <c r="Z12" s="174"/>
      <c r="AA12" s="174"/>
      <c r="AB12" s="174"/>
      <c r="AC12" s="175"/>
      <c r="AD12" s="173" t="str">
        <f>CONCATENATE(AD16+AD20+AB23,"-",AB16+AB20+AD23)</f>
        <v>3-3</v>
      </c>
      <c r="AE12" s="174"/>
      <c r="AF12" s="174"/>
      <c r="AG12" s="174"/>
      <c r="AH12" s="175"/>
      <c r="AI12" s="70">
        <v>2</v>
      </c>
    </row>
    <row r="13" spans="1:35" ht="14.25" customHeight="1">
      <c r="A13" s="20">
        <v>73</v>
      </c>
      <c r="B13" s="30">
        <v>4</v>
      </c>
      <c r="C13" s="36"/>
      <c r="D13" s="14" t="str">
        <f>IF(A13=0,"",INDEX(Nimet!$A$2:$D$251,A13,4))</f>
        <v>Tapani Hagelberg, PT-75</v>
      </c>
      <c r="E13" s="176" t="str">
        <f>CONCATENATE(AD19,"-",AB19)</f>
        <v>0-3</v>
      </c>
      <c r="F13" s="177"/>
      <c r="G13" s="177"/>
      <c r="H13" s="177"/>
      <c r="I13" s="178"/>
      <c r="J13" s="176" t="str">
        <f>CONCATENATE(AD17,"-",AB17)</f>
        <v>0-0</v>
      </c>
      <c r="K13" s="177"/>
      <c r="L13" s="177"/>
      <c r="M13" s="177"/>
      <c r="N13" s="178"/>
      <c r="O13" s="176" t="str">
        <f>CONCATENATE(AD23,"-",AB23)</f>
        <v>0-3</v>
      </c>
      <c r="P13" s="177"/>
      <c r="Q13" s="177"/>
      <c r="R13" s="177"/>
      <c r="S13" s="178"/>
      <c r="T13" s="179"/>
      <c r="U13" s="180"/>
      <c r="V13" s="180"/>
      <c r="W13" s="180"/>
      <c r="X13" s="181"/>
      <c r="Y13" s="173" t="str">
        <f>CONCATENATE(AH17+AH19+AH23,"-",AF17+AF19+AF23)</f>
        <v>0-2</v>
      </c>
      <c r="Z13" s="174"/>
      <c r="AA13" s="174"/>
      <c r="AB13" s="174"/>
      <c r="AC13" s="175"/>
      <c r="AD13" s="173" t="str">
        <f>CONCATENATE(AD17+AD19+AD23,"-",AB17+AB19+AB23)</f>
        <v>0-6</v>
      </c>
      <c r="AE13" s="174"/>
      <c r="AF13" s="174"/>
      <c r="AG13" s="174"/>
      <c r="AH13" s="175"/>
      <c r="AI13" s="70">
        <v>3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Toni Soine, PT-Espoo  -  Teemu Oinas, OPT-86</v>
      </c>
      <c r="G16" s="65">
        <v>11</v>
      </c>
      <c r="H16" s="71" t="s">
        <v>27</v>
      </c>
      <c r="I16" s="66">
        <v>1</v>
      </c>
      <c r="J16" s="72"/>
      <c r="K16" s="65">
        <v>11</v>
      </c>
      <c r="L16" s="71" t="s">
        <v>27</v>
      </c>
      <c r="M16" s="66">
        <v>2</v>
      </c>
      <c r="N16" s="72"/>
      <c r="O16" s="65">
        <v>11</v>
      </c>
      <c r="P16" s="71" t="s">
        <v>27</v>
      </c>
      <c r="Q16" s="66">
        <v>1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Jyri Pulkkinen, KuPTS  -  Tapani Hagelberg, PT-75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Toni Soine, PT-Espoo  -  Tapani Hagelberg, PT-75</v>
      </c>
      <c r="G19" s="65">
        <v>11</v>
      </c>
      <c r="H19" s="71" t="s">
        <v>27</v>
      </c>
      <c r="I19" s="66">
        <v>5</v>
      </c>
      <c r="J19" s="72"/>
      <c r="K19" s="65">
        <v>11</v>
      </c>
      <c r="L19" s="71" t="s">
        <v>27</v>
      </c>
      <c r="M19" s="66">
        <v>9</v>
      </c>
      <c r="N19" s="72"/>
      <c r="O19" s="65">
        <v>11</v>
      </c>
      <c r="P19" s="71" t="s">
        <v>27</v>
      </c>
      <c r="Q19" s="66">
        <v>5</v>
      </c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Jyri Pulkkinen, KuPTS  -  Teemu Oinas, OPT-86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Toni Soine, PT-Espoo  -  Jyri Pulkkinen, KuPTS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Teemu Oinas, OPT-86  -  Tapani Hagelberg, PT-75</v>
      </c>
      <c r="G23" s="65">
        <v>12</v>
      </c>
      <c r="H23" s="71" t="s">
        <v>27</v>
      </c>
      <c r="I23" s="66">
        <v>10</v>
      </c>
      <c r="J23" s="72"/>
      <c r="K23" s="65">
        <v>11</v>
      </c>
      <c r="L23" s="71" t="s">
        <v>27</v>
      </c>
      <c r="M23" s="66">
        <v>3</v>
      </c>
      <c r="N23" s="72"/>
      <c r="O23" s="65">
        <v>13</v>
      </c>
      <c r="P23" s="71" t="s">
        <v>27</v>
      </c>
      <c r="Q23" s="66">
        <v>11</v>
      </c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3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1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164</v>
      </c>
      <c r="C27" s="31"/>
      <c r="D27" s="31"/>
    </row>
    <row r="28" spans="2:35" ht="14.25" customHeight="1">
      <c r="B28" s="12"/>
      <c r="C28" s="13"/>
      <c r="D28" s="14"/>
      <c r="E28" s="173">
        <v>1</v>
      </c>
      <c r="F28" s="182"/>
      <c r="G28" s="182"/>
      <c r="H28" s="182"/>
      <c r="I28" s="183"/>
      <c r="J28" s="173">
        <v>2</v>
      </c>
      <c r="K28" s="174"/>
      <c r="L28" s="174"/>
      <c r="M28" s="174"/>
      <c r="N28" s="175"/>
      <c r="O28" s="173">
        <v>3</v>
      </c>
      <c r="P28" s="174"/>
      <c r="Q28" s="174"/>
      <c r="R28" s="174"/>
      <c r="S28" s="175"/>
      <c r="T28" s="173">
        <v>4</v>
      </c>
      <c r="U28" s="174"/>
      <c r="V28" s="174"/>
      <c r="W28" s="174"/>
      <c r="X28" s="175"/>
      <c r="Y28" s="173" t="s">
        <v>0</v>
      </c>
      <c r="Z28" s="182"/>
      <c r="AA28" s="182"/>
      <c r="AB28" s="182"/>
      <c r="AC28" s="183"/>
      <c r="AD28" s="173" t="s">
        <v>1</v>
      </c>
      <c r="AE28" s="182"/>
      <c r="AF28" s="182"/>
      <c r="AG28" s="182"/>
      <c r="AH28" s="183"/>
      <c r="AI28" s="29" t="s">
        <v>2</v>
      </c>
    </row>
    <row r="29" spans="1:35" ht="14.25" customHeight="1">
      <c r="A29" s="20">
        <v>90</v>
      </c>
      <c r="B29" s="30">
        <v>1</v>
      </c>
      <c r="C29" s="36">
        <v>19</v>
      </c>
      <c r="D29" s="14" t="str">
        <f>IF(A29=0,"",INDEX(Nimet!$A$2:$D$251,A29,4))</f>
        <v>Jukka Julin, SeSi</v>
      </c>
      <c r="E29" s="179"/>
      <c r="F29" s="180"/>
      <c r="G29" s="180"/>
      <c r="H29" s="180"/>
      <c r="I29" s="181"/>
      <c r="J29" s="176" t="str">
        <f>CONCATENATE(AB41,"-",AD41)</f>
        <v>2-3</v>
      </c>
      <c r="K29" s="177"/>
      <c r="L29" s="177"/>
      <c r="M29" s="177"/>
      <c r="N29" s="178"/>
      <c r="O29" s="176" t="str">
        <f>CONCATENATE(AB35,"-",AD35)</f>
        <v>3-0</v>
      </c>
      <c r="P29" s="177"/>
      <c r="Q29" s="177"/>
      <c r="R29" s="177"/>
      <c r="S29" s="178"/>
      <c r="T29" s="176" t="str">
        <f>CONCATENATE(AB38,"-",AD38)</f>
        <v>3-0</v>
      </c>
      <c r="U29" s="177"/>
      <c r="V29" s="177"/>
      <c r="W29" s="177"/>
      <c r="X29" s="178"/>
      <c r="Y29" s="173" t="str">
        <f>CONCATENATE(AF35+AF38+AF41,"-",AH35+AH38+AH41)</f>
        <v>2-1</v>
      </c>
      <c r="Z29" s="174"/>
      <c r="AA29" s="174"/>
      <c r="AB29" s="174"/>
      <c r="AC29" s="175"/>
      <c r="AD29" s="173" t="str">
        <f>CONCATENATE(AB35+AB38+AB41,"-",AD35+AD38+AD41)</f>
        <v>8-3</v>
      </c>
      <c r="AE29" s="174"/>
      <c r="AF29" s="174"/>
      <c r="AG29" s="174"/>
      <c r="AH29" s="175"/>
      <c r="AI29" s="70">
        <v>1</v>
      </c>
    </row>
    <row r="30" spans="1:35" ht="14.25" customHeight="1">
      <c r="A30" s="20">
        <v>18</v>
      </c>
      <c r="B30" s="30">
        <v>2</v>
      </c>
      <c r="C30" s="36">
        <v>55</v>
      </c>
      <c r="D30" s="14" t="str">
        <f>IF(A30=0,"",INDEX(Nimet!$A$2:$D$251,A30,4))</f>
        <v>Tuomas Perkkiö, OPT-86</v>
      </c>
      <c r="E30" s="176" t="str">
        <f>CONCATENATE(AD41,"-",AB41)</f>
        <v>3-2</v>
      </c>
      <c r="F30" s="177"/>
      <c r="G30" s="177"/>
      <c r="H30" s="177"/>
      <c r="I30" s="178"/>
      <c r="J30" s="179"/>
      <c r="K30" s="180"/>
      <c r="L30" s="180"/>
      <c r="M30" s="180"/>
      <c r="N30" s="181"/>
      <c r="O30" s="176" t="str">
        <f>CONCATENATE(AB39,"-",AD39)</f>
        <v>2-3</v>
      </c>
      <c r="P30" s="177"/>
      <c r="Q30" s="177"/>
      <c r="R30" s="177"/>
      <c r="S30" s="178"/>
      <c r="T30" s="176" t="str">
        <f>CONCATENATE(AB36,"-",AD36)</f>
        <v>3-0</v>
      </c>
      <c r="U30" s="177"/>
      <c r="V30" s="177"/>
      <c r="W30" s="177"/>
      <c r="X30" s="178"/>
      <c r="Y30" s="173" t="str">
        <f>CONCATENATE(AF36+AF39+AH41,"-",AH36+AH39+AF41)</f>
        <v>2-1</v>
      </c>
      <c r="Z30" s="174"/>
      <c r="AA30" s="174"/>
      <c r="AB30" s="174"/>
      <c r="AC30" s="175"/>
      <c r="AD30" s="173" t="str">
        <f>CONCATENATE(AB36+AB39+AD41,"-",AD36+AD39+AB41)</f>
        <v>8-5</v>
      </c>
      <c r="AE30" s="174"/>
      <c r="AF30" s="174"/>
      <c r="AG30" s="174"/>
      <c r="AH30" s="175"/>
      <c r="AI30" s="70">
        <v>2</v>
      </c>
    </row>
    <row r="31" spans="1:35" ht="14.25" customHeight="1">
      <c r="A31" s="20">
        <v>99</v>
      </c>
      <c r="B31" s="30">
        <v>3</v>
      </c>
      <c r="C31" s="36"/>
      <c r="D31" s="14" t="str">
        <f>IF(A31=0,"",INDEX(Nimet!$A$2:$D$251,A31,4))</f>
        <v>Stefan Spies, DJK Schweinfurt</v>
      </c>
      <c r="E31" s="176" t="str">
        <f>CONCATENATE(AD35,"-",AB35)</f>
        <v>0-3</v>
      </c>
      <c r="F31" s="177"/>
      <c r="G31" s="177"/>
      <c r="H31" s="177"/>
      <c r="I31" s="178"/>
      <c r="J31" s="176" t="str">
        <f>CONCATENATE(AD39,"-",AB39)</f>
        <v>3-2</v>
      </c>
      <c r="K31" s="177"/>
      <c r="L31" s="177"/>
      <c r="M31" s="177"/>
      <c r="N31" s="178"/>
      <c r="O31" s="179"/>
      <c r="P31" s="180"/>
      <c r="Q31" s="180"/>
      <c r="R31" s="180"/>
      <c r="S31" s="181"/>
      <c r="T31" s="176" t="str">
        <f>CONCATENATE(AB42,"-",AD42)</f>
        <v>3-0</v>
      </c>
      <c r="U31" s="177"/>
      <c r="V31" s="177"/>
      <c r="W31" s="177"/>
      <c r="X31" s="178"/>
      <c r="Y31" s="173" t="str">
        <f>CONCATENATE(AH35+AH39+AF42,"-",AF35+AF39+AH42)</f>
        <v>2-1</v>
      </c>
      <c r="Z31" s="174"/>
      <c r="AA31" s="174"/>
      <c r="AB31" s="174"/>
      <c r="AC31" s="175"/>
      <c r="AD31" s="173" t="str">
        <f>CONCATENATE(AD35+AD39+AB42,"-",AB35+AB39+AD42)</f>
        <v>6-5</v>
      </c>
      <c r="AE31" s="174"/>
      <c r="AF31" s="174"/>
      <c r="AG31" s="174"/>
      <c r="AH31" s="175"/>
      <c r="AI31" s="70">
        <v>3</v>
      </c>
    </row>
    <row r="32" spans="1:35" ht="14.25" customHeight="1">
      <c r="A32" s="20">
        <v>34</v>
      </c>
      <c r="B32" s="30">
        <v>4</v>
      </c>
      <c r="C32" s="36"/>
      <c r="D32" s="14" t="str">
        <f>IF(A32=0,"",INDEX(Nimet!$A$2:$D$251,A32,4))</f>
        <v>Jouni Nousiainen, KuPTS</v>
      </c>
      <c r="E32" s="176" t="str">
        <f>CONCATENATE(AD38,"-",AB38)</f>
        <v>0-3</v>
      </c>
      <c r="F32" s="177"/>
      <c r="G32" s="177"/>
      <c r="H32" s="177"/>
      <c r="I32" s="178"/>
      <c r="J32" s="176" t="str">
        <f>CONCATENATE(AD36,"-",AB36)</f>
        <v>0-3</v>
      </c>
      <c r="K32" s="177"/>
      <c r="L32" s="177"/>
      <c r="M32" s="177"/>
      <c r="N32" s="178"/>
      <c r="O32" s="176" t="str">
        <f>CONCATENATE(AD42,"-",AB42)</f>
        <v>0-3</v>
      </c>
      <c r="P32" s="177"/>
      <c r="Q32" s="177"/>
      <c r="R32" s="177"/>
      <c r="S32" s="178"/>
      <c r="T32" s="179"/>
      <c r="U32" s="180"/>
      <c r="V32" s="180"/>
      <c r="W32" s="180"/>
      <c r="X32" s="181"/>
      <c r="Y32" s="173" t="str">
        <f>CONCATENATE(AH36+AH38+AH42,"-",AF36+AF38+AF42)</f>
        <v>0-3</v>
      </c>
      <c r="Z32" s="174"/>
      <c r="AA32" s="174"/>
      <c r="AB32" s="174"/>
      <c r="AC32" s="175"/>
      <c r="AD32" s="173" t="str">
        <f>CONCATENATE(AD36+AD38+AD42,"-",AB36+AB38+AB42)</f>
        <v>0-9</v>
      </c>
      <c r="AE32" s="174"/>
      <c r="AF32" s="174"/>
      <c r="AG32" s="174"/>
      <c r="AH32" s="175"/>
      <c r="AI32" s="70">
        <v>4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Jukka Julin, SeSi  -  Stefan Spies, DJK Schweinfurt</v>
      </c>
      <c r="G35" s="65">
        <v>11</v>
      </c>
      <c r="H35" s="71" t="s">
        <v>27</v>
      </c>
      <c r="I35" s="66">
        <v>6</v>
      </c>
      <c r="J35" s="72"/>
      <c r="K35" s="65">
        <v>14</v>
      </c>
      <c r="L35" s="71" t="s">
        <v>27</v>
      </c>
      <c r="M35" s="66">
        <v>12</v>
      </c>
      <c r="N35" s="72"/>
      <c r="O35" s="65">
        <v>11</v>
      </c>
      <c r="P35" s="71" t="s">
        <v>27</v>
      </c>
      <c r="Q35" s="66">
        <v>5</v>
      </c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Tuomas Perkkiö, OPT-86  -  Jouni Nousiainen, KuPTS</v>
      </c>
      <c r="G36" s="93">
        <v>11</v>
      </c>
      <c r="H36" s="81" t="s">
        <v>27</v>
      </c>
      <c r="I36" s="94">
        <v>5</v>
      </c>
      <c r="J36" s="72"/>
      <c r="K36" s="65">
        <v>11</v>
      </c>
      <c r="L36" s="71" t="s">
        <v>27</v>
      </c>
      <c r="M36" s="66">
        <v>6</v>
      </c>
      <c r="N36" s="72"/>
      <c r="O36" s="65">
        <v>11</v>
      </c>
      <c r="P36" s="71" t="s">
        <v>27</v>
      </c>
      <c r="Q36" s="66">
        <v>7</v>
      </c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3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1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Jukka Julin, SeSi  -  Jouni Nousiainen, KuPTS</v>
      </c>
      <c r="G38" s="65">
        <v>11</v>
      </c>
      <c r="H38" s="71" t="s">
        <v>27</v>
      </c>
      <c r="I38" s="66">
        <v>9</v>
      </c>
      <c r="J38" s="72"/>
      <c r="K38" s="65">
        <v>11</v>
      </c>
      <c r="L38" s="71" t="s">
        <v>27</v>
      </c>
      <c r="M38" s="66">
        <v>3</v>
      </c>
      <c r="N38" s="72"/>
      <c r="O38" s="65">
        <v>11</v>
      </c>
      <c r="P38" s="71" t="s">
        <v>27</v>
      </c>
      <c r="Q38" s="66">
        <v>5</v>
      </c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3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1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Tuomas Perkkiö, OPT-86  -  Stefan Spies, DJK Schweinfurt</v>
      </c>
      <c r="G39" s="65">
        <v>11</v>
      </c>
      <c r="H39" s="71" t="s">
        <v>27</v>
      </c>
      <c r="I39" s="66">
        <v>8</v>
      </c>
      <c r="J39" s="72"/>
      <c r="K39" s="65">
        <v>7</v>
      </c>
      <c r="L39" s="71" t="s">
        <v>27</v>
      </c>
      <c r="M39" s="66">
        <v>11</v>
      </c>
      <c r="N39" s="72"/>
      <c r="O39" s="65">
        <v>7</v>
      </c>
      <c r="P39" s="71" t="s">
        <v>27</v>
      </c>
      <c r="Q39" s="66">
        <v>11</v>
      </c>
      <c r="R39" s="73"/>
      <c r="S39" s="65">
        <v>11</v>
      </c>
      <c r="T39" s="71" t="s">
        <v>27</v>
      </c>
      <c r="U39" s="66">
        <v>4</v>
      </c>
      <c r="V39" s="73"/>
      <c r="W39" s="65">
        <v>6</v>
      </c>
      <c r="X39" s="71" t="s">
        <v>27</v>
      </c>
      <c r="Y39" s="66">
        <v>11</v>
      </c>
      <c r="Z39" s="72"/>
      <c r="AA39" s="72"/>
      <c r="AB39" s="74">
        <f>IF($G39-$I39&gt;0,1,0)+IF($K39-$M39&gt;0,1,0)+IF($O39-$Q39&gt;0,1,0)+IF($S39-$U39&gt;0,1,0)+IF($W39-$Y39&gt;0,1,0)</f>
        <v>2</v>
      </c>
      <c r="AC39" s="75" t="s">
        <v>27</v>
      </c>
      <c r="AD39" s="76">
        <f>IF($G39-$I39&lt;0,1,0)+IF($K39-$M39&lt;0,1,0)+IF($O39-$Q39&lt;0,1,0)+IF($S39-$U39&lt;0,1,0)+IF($W39-$Y39&lt;0,1,0)</f>
        <v>3</v>
      </c>
      <c r="AE39" s="77"/>
      <c r="AF39" s="78">
        <f>IF($AB39-$AD39&gt;0,1,0)</f>
        <v>0</v>
      </c>
      <c r="AG39" s="67" t="s">
        <v>27</v>
      </c>
      <c r="AH39" s="79">
        <f>IF($AB39-$AD39&lt;0,1,0)</f>
        <v>1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Jukka Julin, SeSi  -  Tuomas Perkkiö, OPT-86</v>
      </c>
      <c r="G41" s="65">
        <v>11</v>
      </c>
      <c r="H41" s="71" t="s">
        <v>27</v>
      </c>
      <c r="I41" s="66">
        <v>5</v>
      </c>
      <c r="J41" s="72"/>
      <c r="K41" s="65">
        <v>7</v>
      </c>
      <c r="L41" s="71" t="s">
        <v>27</v>
      </c>
      <c r="M41" s="66">
        <v>11</v>
      </c>
      <c r="N41" s="72"/>
      <c r="O41" s="65">
        <v>7</v>
      </c>
      <c r="P41" s="71" t="s">
        <v>27</v>
      </c>
      <c r="Q41" s="66">
        <v>11</v>
      </c>
      <c r="R41" s="73"/>
      <c r="S41" s="65">
        <v>11</v>
      </c>
      <c r="T41" s="71" t="s">
        <v>27</v>
      </c>
      <c r="U41" s="66">
        <v>2</v>
      </c>
      <c r="V41" s="73"/>
      <c r="W41" s="65">
        <v>7</v>
      </c>
      <c r="X41" s="71" t="s">
        <v>27</v>
      </c>
      <c r="Y41" s="66">
        <v>11</v>
      </c>
      <c r="Z41" s="72"/>
      <c r="AA41" s="72"/>
      <c r="AB41" s="74">
        <f>IF($G41-$I41&gt;0,1,0)+IF($K41-$M41&gt;0,1,0)+IF($O41-$Q41&gt;0,1,0)+IF($S41-$U41&gt;0,1,0)+IF($W41-$Y41&gt;0,1,0)</f>
        <v>2</v>
      </c>
      <c r="AC41" s="75" t="s">
        <v>27</v>
      </c>
      <c r="AD41" s="76">
        <f>IF($G41-$I41&lt;0,1,0)+IF($K41-$M41&lt;0,1,0)+IF($O41-$Q41&lt;0,1,0)+IF($S41-$U41&lt;0,1,0)+IF($W41-$Y41&lt;0,1,0)</f>
        <v>3</v>
      </c>
      <c r="AE41" s="77"/>
      <c r="AF41" s="78">
        <f>IF($AB41-$AD41&gt;0,1,0)</f>
        <v>0</v>
      </c>
      <c r="AG41" s="67" t="s">
        <v>27</v>
      </c>
      <c r="AH41" s="79">
        <f>IF($AB41-$AD41&lt;0,1,0)</f>
        <v>1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Stefan Spies, DJK Schweinfurt  -  Jouni Nousiainen, KuPTS</v>
      </c>
      <c r="G42" s="65">
        <v>11</v>
      </c>
      <c r="H42" s="71" t="s">
        <v>27</v>
      </c>
      <c r="I42" s="66">
        <v>1</v>
      </c>
      <c r="J42" s="72"/>
      <c r="K42" s="65">
        <v>12</v>
      </c>
      <c r="L42" s="71" t="s">
        <v>27</v>
      </c>
      <c r="M42" s="66">
        <v>10</v>
      </c>
      <c r="N42" s="72"/>
      <c r="O42" s="65">
        <v>11</v>
      </c>
      <c r="P42" s="71" t="s">
        <v>27</v>
      </c>
      <c r="Q42" s="66">
        <v>6</v>
      </c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3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1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  <mergeCell ref="Y29:AC29"/>
    <mergeCell ref="AD29:AH29"/>
    <mergeCell ref="Y30:AC30"/>
    <mergeCell ref="AD30:AH30"/>
    <mergeCell ref="Y31:AC31"/>
    <mergeCell ref="AD31:AH31"/>
    <mergeCell ref="E30:I30"/>
    <mergeCell ref="J30:N30"/>
    <mergeCell ref="O30:S30"/>
    <mergeCell ref="T30:X30"/>
    <mergeCell ref="E29:I29"/>
    <mergeCell ref="J29:N29"/>
    <mergeCell ref="O29:S29"/>
    <mergeCell ref="T29:X29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workbookViewId="0" topLeftCell="A3">
      <selection activeCell="AI14" sqref="AI14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143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9" t="s">
        <v>162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9"/>
      <c r="AI5" s="28"/>
      <c r="AJ5" s="28"/>
      <c r="AK5" s="28"/>
    </row>
    <row r="6" spans="2:37" ht="15" customHeight="1">
      <c r="B6" s="9" t="s">
        <v>181</v>
      </c>
      <c r="AI6" s="28"/>
      <c r="AJ6" s="28"/>
      <c r="AK6" s="28"/>
    </row>
    <row r="7" ht="15" customHeight="1">
      <c r="B7" s="9"/>
    </row>
    <row r="8" spans="2:4" ht="14.25" customHeight="1">
      <c r="B8" s="95" t="s">
        <v>165</v>
      </c>
      <c r="C8" s="31"/>
      <c r="D8" s="31"/>
    </row>
    <row r="9" spans="2:35" ht="14.25" customHeight="1">
      <c r="B9" s="12"/>
      <c r="C9" s="13"/>
      <c r="D9" s="14"/>
      <c r="E9" s="173">
        <v>1</v>
      </c>
      <c r="F9" s="182"/>
      <c r="G9" s="182"/>
      <c r="H9" s="182"/>
      <c r="I9" s="183"/>
      <c r="J9" s="173">
        <v>2</v>
      </c>
      <c r="K9" s="174"/>
      <c r="L9" s="174"/>
      <c r="M9" s="174"/>
      <c r="N9" s="175"/>
      <c r="O9" s="173">
        <v>3</v>
      </c>
      <c r="P9" s="174"/>
      <c r="Q9" s="174"/>
      <c r="R9" s="174"/>
      <c r="S9" s="175"/>
      <c r="T9" s="173">
        <v>4</v>
      </c>
      <c r="U9" s="174"/>
      <c r="V9" s="174"/>
      <c r="W9" s="174"/>
      <c r="X9" s="175"/>
      <c r="Y9" s="173" t="s">
        <v>0</v>
      </c>
      <c r="Z9" s="182"/>
      <c r="AA9" s="182"/>
      <c r="AB9" s="182"/>
      <c r="AC9" s="183"/>
      <c r="AD9" s="173" t="s">
        <v>1</v>
      </c>
      <c r="AE9" s="182"/>
      <c r="AF9" s="182"/>
      <c r="AG9" s="182"/>
      <c r="AH9" s="183"/>
      <c r="AI9" s="29" t="s">
        <v>2</v>
      </c>
    </row>
    <row r="10" spans="1:35" ht="14.25" customHeight="1">
      <c r="A10" s="20">
        <v>67</v>
      </c>
      <c r="B10" s="30">
        <v>1</v>
      </c>
      <c r="C10" s="36">
        <v>20</v>
      </c>
      <c r="D10" s="14" t="str">
        <f>IF(A10=0,"",INDEX(Nimet!$A$2:$D$251,A10,4))</f>
        <v>Mikko Kantola, TuKa</v>
      </c>
      <c r="E10" s="179"/>
      <c r="F10" s="180"/>
      <c r="G10" s="180"/>
      <c r="H10" s="180"/>
      <c r="I10" s="181"/>
      <c r="J10" s="176" t="str">
        <f>CONCATENATE(AB22,"-",AD22)</f>
        <v>3-1</v>
      </c>
      <c r="K10" s="177"/>
      <c r="L10" s="177"/>
      <c r="M10" s="177"/>
      <c r="N10" s="178"/>
      <c r="O10" s="176" t="str">
        <f>CONCATENATE(AB16,"-",AD16)</f>
        <v>3-1</v>
      </c>
      <c r="P10" s="177"/>
      <c r="Q10" s="177"/>
      <c r="R10" s="177"/>
      <c r="S10" s="178"/>
      <c r="T10" s="176" t="str">
        <f>CONCATENATE(AB19,"-",AD19)</f>
        <v>3-0</v>
      </c>
      <c r="U10" s="177"/>
      <c r="V10" s="177"/>
      <c r="W10" s="177"/>
      <c r="X10" s="178"/>
      <c r="Y10" s="173" t="str">
        <f>CONCATENATE(AF16+AF19+AF22,"-",AH16+AH19+AH22)</f>
        <v>3-0</v>
      </c>
      <c r="Z10" s="174"/>
      <c r="AA10" s="174"/>
      <c r="AB10" s="174"/>
      <c r="AC10" s="175"/>
      <c r="AD10" s="173" t="str">
        <f>CONCATENATE(AB16+AB19+AB22,"-",AD16+AD19+AD22)</f>
        <v>9-2</v>
      </c>
      <c r="AE10" s="174"/>
      <c r="AF10" s="174"/>
      <c r="AG10" s="174"/>
      <c r="AH10" s="175"/>
      <c r="AI10" s="70">
        <v>1</v>
      </c>
    </row>
    <row r="11" spans="1:35" ht="14.25" customHeight="1">
      <c r="A11" s="20">
        <v>72</v>
      </c>
      <c r="B11" s="30">
        <v>2</v>
      </c>
      <c r="C11" s="36">
        <v>44</v>
      </c>
      <c r="D11" s="14" t="str">
        <f>IF(A11=0,"",INDEX(Nimet!$A$2:$D$251,A11,4))</f>
        <v>Otto Tennilä, PT-75</v>
      </c>
      <c r="E11" s="176" t="str">
        <f>CONCATENATE(AD22,"-",AB22)</f>
        <v>1-3</v>
      </c>
      <c r="F11" s="177"/>
      <c r="G11" s="177"/>
      <c r="H11" s="177"/>
      <c r="I11" s="178"/>
      <c r="J11" s="179"/>
      <c r="K11" s="180"/>
      <c r="L11" s="180"/>
      <c r="M11" s="180"/>
      <c r="N11" s="181"/>
      <c r="O11" s="176" t="str">
        <f>CONCATENATE(AB20,"-",AD20)</f>
        <v>1-3</v>
      </c>
      <c r="P11" s="177"/>
      <c r="Q11" s="177"/>
      <c r="R11" s="177"/>
      <c r="S11" s="178"/>
      <c r="T11" s="176" t="str">
        <f>CONCATENATE(AB17,"-",AD17)</f>
        <v>3-1</v>
      </c>
      <c r="U11" s="177"/>
      <c r="V11" s="177"/>
      <c r="W11" s="177"/>
      <c r="X11" s="178"/>
      <c r="Y11" s="173" t="str">
        <f>CONCATENATE(AF17+AF20+AH22,"-",AH17+AH20+AF22)</f>
        <v>1-2</v>
      </c>
      <c r="Z11" s="174"/>
      <c r="AA11" s="174"/>
      <c r="AB11" s="174"/>
      <c r="AC11" s="175"/>
      <c r="AD11" s="173" t="str">
        <f>CONCATENATE(AB17+AB20+AD22,"-",AD17+AD20+AB22)</f>
        <v>5-7</v>
      </c>
      <c r="AE11" s="174"/>
      <c r="AF11" s="174"/>
      <c r="AG11" s="174"/>
      <c r="AH11" s="175"/>
      <c r="AI11" s="70">
        <v>3</v>
      </c>
    </row>
    <row r="12" spans="1:35" ht="14.25" customHeight="1">
      <c r="A12" s="20">
        <v>43</v>
      </c>
      <c r="B12" s="30">
        <v>3</v>
      </c>
      <c r="C12" s="36">
        <v>93</v>
      </c>
      <c r="D12" s="14" t="str">
        <f>IF(A12=0,"",INDEX(Nimet!$A$2:$D$251,A12,4))</f>
        <v>Samuli Soine, PT-Espoo</v>
      </c>
      <c r="E12" s="176" t="str">
        <f>CONCATENATE(AD16,"-",AB16)</f>
        <v>1-3</v>
      </c>
      <c r="F12" s="177"/>
      <c r="G12" s="177"/>
      <c r="H12" s="177"/>
      <c r="I12" s="178"/>
      <c r="J12" s="176" t="str">
        <f>CONCATENATE(AD20,"-",AB20)</f>
        <v>3-1</v>
      </c>
      <c r="K12" s="177"/>
      <c r="L12" s="177"/>
      <c r="M12" s="177"/>
      <c r="N12" s="178"/>
      <c r="O12" s="179"/>
      <c r="P12" s="180"/>
      <c r="Q12" s="180"/>
      <c r="R12" s="180"/>
      <c r="S12" s="181"/>
      <c r="T12" s="176" t="str">
        <f>CONCATENATE(AB23,"-",AD23)</f>
        <v>3-2</v>
      </c>
      <c r="U12" s="177"/>
      <c r="V12" s="177"/>
      <c r="W12" s="177"/>
      <c r="X12" s="178"/>
      <c r="Y12" s="173" t="str">
        <f>CONCATENATE(AH16+AH20+AF23,"-",AF16+AF20+AH23)</f>
        <v>2-1</v>
      </c>
      <c r="Z12" s="174"/>
      <c r="AA12" s="174"/>
      <c r="AB12" s="174"/>
      <c r="AC12" s="175"/>
      <c r="AD12" s="173" t="str">
        <f>CONCATENATE(AD16+AD20+AB23,"-",AB16+AB20+AD23)</f>
        <v>7-6</v>
      </c>
      <c r="AE12" s="174"/>
      <c r="AF12" s="174"/>
      <c r="AG12" s="174"/>
      <c r="AH12" s="175"/>
      <c r="AI12" s="70">
        <v>2</v>
      </c>
    </row>
    <row r="13" spans="1:35" ht="14.25" customHeight="1">
      <c r="A13" s="20">
        <v>77</v>
      </c>
      <c r="B13" s="30">
        <v>4</v>
      </c>
      <c r="C13" s="36"/>
      <c r="D13" s="14" t="str">
        <f>IF(A13=0,"",INDEX(Nimet!$A$2:$D$251,A13,4))</f>
        <v>Aleksi Hyttinen, JPT</v>
      </c>
      <c r="E13" s="176" t="str">
        <f>CONCATENATE(AD19,"-",AB19)</f>
        <v>0-3</v>
      </c>
      <c r="F13" s="177"/>
      <c r="G13" s="177"/>
      <c r="H13" s="177"/>
      <c r="I13" s="178"/>
      <c r="J13" s="176" t="str">
        <f>CONCATENATE(AD17,"-",AB17)</f>
        <v>1-3</v>
      </c>
      <c r="K13" s="177"/>
      <c r="L13" s="177"/>
      <c r="M13" s="177"/>
      <c r="N13" s="178"/>
      <c r="O13" s="176" t="str">
        <f>CONCATENATE(AD23,"-",AB23)</f>
        <v>2-3</v>
      </c>
      <c r="P13" s="177"/>
      <c r="Q13" s="177"/>
      <c r="R13" s="177"/>
      <c r="S13" s="178"/>
      <c r="T13" s="179"/>
      <c r="U13" s="180"/>
      <c r="V13" s="180"/>
      <c r="W13" s="180"/>
      <c r="X13" s="181"/>
      <c r="Y13" s="173" t="str">
        <f>CONCATENATE(AH17+AH19+AH23,"-",AF17+AF19+AF23)</f>
        <v>0-3</v>
      </c>
      <c r="Z13" s="174"/>
      <c r="AA13" s="174"/>
      <c r="AB13" s="174"/>
      <c r="AC13" s="175"/>
      <c r="AD13" s="173" t="str">
        <f>CONCATENATE(AD17+AD19+AD23,"-",AB17+AB19+AB23)</f>
        <v>3-9</v>
      </c>
      <c r="AE13" s="174"/>
      <c r="AF13" s="174"/>
      <c r="AG13" s="174"/>
      <c r="AH13" s="175"/>
      <c r="AI13" s="70">
        <v>4</v>
      </c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Mikko Kantola, TuKa  -  Samuli Soine, PT-Espoo</v>
      </c>
      <c r="G16" s="65">
        <v>8</v>
      </c>
      <c r="H16" s="71" t="s">
        <v>27</v>
      </c>
      <c r="I16" s="66">
        <v>11</v>
      </c>
      <c r="J16" s="72"/>
      <c r="K16" s="65">
        <v>14</v>
      </c>
      <c r="L16" s="71" t="s">
        <v>27</v>
      </c>
      <c r="M16" s="66">
        <v>12</v>
      </c>
      <c r="N16" s="72"/>
      <c r="O16" s="65">
        <v>11</v>
      </c>
      <c r="P16" s="71" t="s">
        <v>27</v>
      </c>
      <c r="Q16" s="66">
        <v>4</v>
      </c>
      <c r="R16" s="73"/>
      <c r="S16" s="65">
        <v>11</v>
      </c>
      <c r="T16" s="71" t="s">
        <v>27</v>
      </c>
      <c r="U16" s="66">
        <v>7</v>
      </c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1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Otto Tennilä, PT-75  -  Aleksi Hyttinen, JPT</v>
      </c>
      <c r="G17" s="93">
        <v>6</v>
      </c>
      <c r="H17" s="81" t="s">
        <v>27</v>
      </c>
      <c r="I17" s="94">
        <v>11</v>
      </c>
      <c r="J17" s="72"/>
      <c r="K17" s="65">
        <v>11</v>
      </c>
      <c r="L17" s="71" t="s">
        <v>27</v>
      </c>
      <c r="M17" s="66">
        <v>4</v>
      </c>
      <c r="N17" s="72"/>
      <c r="O17" s="65">
        <v>12</v>
      </c>
      <c r="P17" s="71" t="s">
        <v>27</v>
      </c>
      <c r="Q17" s="66">
        <v>10</v>
      </c>
      <c r="R17" s="73"/>
      <c r="S17" s="65">
        <v>11</v>
      </c>
      <c r="T17" s="71" t="s">
        <v>27</v>
      </c>
      <c r="U17" s="66">
        <v>7</v>
      </c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3</v>
      </c>
      <c r="AC17" s="75" t="s">
        <v>27</v>
      </c>
      <c r="AD17" s="76">
        <f>IF($G17-$I17&lt;0,1,0)+IF($K17-$M17&lt;0,1,0)+IF($O17-$Q17&lt;0,1,0)+IF($S17-$U17&lt;0,1,0)+IF($W17-$Y17&lt;0,1,0)</f>
        <v>1</v>
      </c>
      <c r="AE17" s="77"/>
      <c r="AF17" s="78">
        <f>IF($AB17-$AD17&gt;0,1,0)</f>
        <v>1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Mikko Kantola, TuKa  -  Aleksi Hyttinen, JPT</v>
      </c>
      <c r="G19" s="65">
        <v>11</v>
      </c>
      <c r="H19" s="71" t="s">
        <v>27</v>
      </c>
      <c r="I19" s="66">
        <v>7</v>
      </c>
      <c r="J19" s="72"/>
      <c r="K19" s="65">
        <v>11</v>
      </c>
      <c r="L19" s="71" t="s">
        <v>27</v>
      </c>
      <c r="M19" s="66">
        <v>3</v>
      </c>
      <c r="N19" s="72"/>
      <c r="O19" s="65">
        <v>11</v>
      </c>
      <c r="P19" s="71" t="s">
        <v>27</v>
      </c>
      <c r="Q19" s="66">
        <v>9</v>
      </c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3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1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Otto Tennilä, PT-75  -  Samuli Soine, PT-Espoo</v>
      </c>
      <c r="G20" s="65">
        <v>14</v>
      </c>
      <c r="H20" s="71" t="s">
        <v>27</v>
      </c>
      <c r="I20" s="66">
        <v>12</v>
      </c>
      <c r="J20" s="72"/>
      <c r="K20" s="65">
        <v>13</v>
      </c>
      <c r="L20" s="71" t="s">
        <v>27</v>
      </c>
      <c r="M20" s="66">
        <v>15</v>
      </c>
      <c r="N20" s="72"/>
      <c r="O20" s="65">
        <v>7</v>
      </c>
      <c r="P20" s="71" t="s">
        <v>27</v>
      </c>
      <c r="Q20" s="66">
        <v>11</v>
      </c>
      <c r="R20" s="73"/>
      <c r="S20" s="65">
        <v>7</v>
      </c>
      <c r="T20" s="71" t="s">
        <v>27</v>
      </c>
      <c r="U20" s="66">
        <v>11</v>
      </c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1</v>
      </c>
      <c r="AC20" s="75" t="s">
        <v>27</v>
      </c>
      <c r="AD20" s="76">
        <f>IF($G20-$I20&lt;0,1,0)+IF($K20-$M20&lt;0,1,0)+IF($O20-$Q20&lt;0,1,0)+IF($S20-$U20&lt;0,1,0)+IF($W20-$Y20&lt;0,1,0)</f>
        <v>3</v>
      </c>
      <c r="AE20" s="77"/>
      <c r="AF20" s="78">
        <f>IF($AB20-$AD20&gt;0,1,0)</f>
        <v>0</v>
      </c>
      <c r="AG20" s="67" t="s">
        <v>27</v>
      </c>
      <c r="AH20" s="79">
        <f>IF($AB20-$AD20&lt;0,1,0)</f>
        <v>1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Mikko Kantola, TuKa  -  Otto Tennilä, PT-75</v>
      </c>
      <c r="G22" s="65">
        <v>11</v>
      </c>
      <c r="H22" s="71" t="s">
        <v>27</v>
      </c>
      <c r="I22" s="66">
        <v>2</v>
      </c>
      <c r="J22" s="72"/>
      <c r="K22" s="65">
        <v>7</v>
      </c>
      <c r="L22" s="71" t="s">
        <v>27</v>
      </c>
      <c r="M22" s="66">
        <v>11</v>
      </c>
      <c r="N22" s="72"/>
      <c r="O22" s="65">
        <v>11</v>
      </c>
      <c r="P22" s="71" t="s">
        <v>27</v>
      </c>
      <c r="Q22" s="66">
        <v>9</v>
      </c>
      <c r="R22" s="73"/>
      <c r="S22" s="65">
        <v>11</v>
      </c>
      <c r="T22" s="71" t="s">
        <v>27</v>
      </c>
      <c r="U22" s="66">
        <v>4</v>
      </c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1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Samuli Soine, PT-Espoo  -  Aleksi Hyttinen, JPT</v>
      </c>
      <c r="G23" s="65">
        <v>10</v>
      </c>
      <c r="H23" s="71" t="s">
        <v>27</v>
      </c>
      <c r="I23" s="66">
        <v>12</v>
      </c>
      <c r="J23" s="72"/>
      <c r="K23" s="65">
        <v>11</v>
      </c>
      <c r="L23" s="71" t="s">
        <v>27</v>
      </c>
      <c r="M23" s="66">
        <v>2</v>
      </c>
      <c r="N23" s="72"/>
      <c r="O23" s="65">
        <v>6</v>
      </c>
      <c r="P23" s="71" t="s">
        <v>27</v>
      </c>
      <c r="Q23" s="66">
        <v>11</v>
      </c>
      <c r="R23" s="73"/>
      <c r="S23" s="65">
        <v>11</v>
      </c>
      <c r="T23" s="71" t="s">
        <v>27</v>
      </c>
      <c r="U23" s="66">
        <v>6</v>
      </c>
      <c r="V23" s="73"/>
      <c r="W23" s="65">
        <v>11</v>
      </c>
      <c r="X23" s="71" t="s">
        <v>27</v>
      </c>
      <c r="Y23" s="66">
        <v>8</v>
      </c>
      <c r="Z23" s="72"/>
      <c r="AA23" s="72"/>
      <c r="AB23" s="85">
        <f>IF($G23-$I23&gt;0,1,0)+IF($K23-$M23&gt;0,1,0)+IF($O23-$Q23&gt;0,1,0)+IF($S23-$U23&gt;0,1,0)+IF($W23-$Y23&gt;0,1,0)</f>
        <v>3</v>
      </c>
      <c r="AC23" s="86" t="s">
        <v>27</v>
      </c>
      <c r="AD23" s="87">
        <f>IF($G23-$I23&lt;0,1,0)+IF($K23-$M23&lt;0,1,0)+IF($O23-$Q23&lt;0,1,0)+IF($S23-$U23&lt;0,1,0)+IF($W23-$Y23&lt;0,1,0)</f>
        <v>2</v>
      </c>
      <c r="AE23" s="77"/>
      <c r="AF23" s="88">
        <f>IF($AB23-$AD23&gt;0,1,0)</f>
        <v>1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166</v>
      </c>
      <c r="C27" s="31"/>
      <c r="D27" s="31"/>
    </row>
    <row r="28" spans="2:35" ht="14.25" customHeight="1">
      <c r="B28" s="12"/>
      <c r="C28" s="13"/>
      <c r="D28" s="14"/>
      <c r="E28" s="173">
        <v>1</v>
      </c>
      <c r="F28" s="182"/>
      <c r="G28" s="182"/>
      <c r="H28" s="182"/>
      <c r="I28" s="183"/>
      <c r="J28" s="173">
        <v>2</v>
      </c>
      <c r="K28" s="174"/>
      <c r="L28" s="174"/>
      <c r="M28" s="174"/>
      <c r="N28" s="175"/>
      <c r="O28" s="173">
        <v>3</v>
      </c>
      <c r="P28" s="174"/>
      <c r="Q28" s="174"/>
      <c r="R28" s="174"/>
      <c r="S28" s="175"/>
      <c r="T28" s="173">
        <v>4</v>
      </c>
      <c r="U28" s="174"/>
      <c r="V28" s="174"/>
      <c r="W28" s="174"/>
      <c r="X28" s="175"/>
      <c r="Y28" s="173" t="s">
        <v>0</v>
      </c>
      <c r="Z28" s="182"/>
      <c r="AA28" s="182"/>
      <c r="AB28" s="182"/>
      <c r="AC28" s="183"/>
      <c r="AD28" s="173" t="s">
        <v>1</v>
      </c>
      <c r="AE28" s="182"/>
      <c r="AF28" s="182"/>
      <c r="AG28" s="182"/>
      <c r="AH28" s="183"/>
      <c r="AI28" s="29" t="s">
        <v>2</v>
      </c>
    </row>
    <row r="29" spans="1:35" ht="14.25" customHeight="1">
      <c r="A29" s="20">
        <v>71</v>
      </c>
      <c r="B29" s="30">
        <v>1</v>
      </c>
      <c r="C29" s="36">
        <v>21</v>
      </c>
      <c r="D29" s="14" t="str">
        <f>IF(A29=0,"",INDEX(Nimet!$A$2:$D$251,A29,4))</f>
        <v>Juha Rossi, PT-75</v>
      </c>
      <c r="E29" s="179"/>
      <c r="F29" s="180"/>
      <c r="G29" s="180"/>
      <c r="H29" s="180"/>
      <c r="I29" s="181"/>
      <c r="J29" s="176" t="str">
        <f>CONCATENATE(AB41,"-",AD41)</f>
        <v>2-3</v>
      </c>
      <c r="K29" s="177"/>
      <c r="L29" s="177"/>
      <c r="M29" s="177"/>
      <c r="N29" s="178"/>
      <c r="O29" s="176" t="str">
        <f>CONCATENATE(AB35,"-",AD35)</f>
        <v>0-0</v>
      </c>
      <c r="P29" s="177"/>
      <c r="Q29" s="177"/>
      <c r="R29" s="177"/>
      <c r="S29" s="178"/>
      <c r="T29" s="176" t="str">
        <f>CONCATENATE(AB38,"-",AD38)</f>
        <v>3-0</v>
      </c>
      <c r="U29" s="177"/>
      <c r="V29" s="177"/>
      <c r="W29" s="177"/>
      <c r="X29" s="178"/>
      <c r="Y29" s="173" t="str">
        <f>CONCATENATE(AF35+AF38+AF41,"-",AH35+AH38+AH41)</f>
        <v>1-1</v>
      </c>
      <c r="Z29" s="174"/>
      <c r="AA29" s="174"/>
      <c r="AB29" s="174"/>
      <c r="AC29" s="175"/>
      <c r="AD29" s="173" t="str">
        <f>CONCATENATE(AB35+AB38+AB41,"-",AD35+AD38+AD41)</f>
        <v>5-3</v>
      </c>
      <c r="AE29" s="174"/>
      <c r="AF29" s="174"/>
      <c r="AG29" s="174"/>
      <c r="AH29" s="175"/>
      <c r="AI29" s="70">
        <v>2</v>
      </c>
    </row>
    <row r="30" spans="1:35" ht="14.25" customHeight="1">
      <c r="A30" s="20">
        <v>29</v>
      </c>
      <c r="B30" s="30">
        <v>2</v>
      </c>
      <c r="C30" s="36">
        <v>25</v>
      </c>
      <c r="D30" s="14" t="str">
        <f>IF(A30=0,"",INDEX(Nimet!$A$2:$D$251,A30,4))</f>
        <v>Miko Haarala, KuPTS</v>
      </c>
      <c r="E30" s="176" t="str">
        <f>CONCATENATE(AD41,"-",AB41)</f>
        <v>3-2</v>
      </c>
      <c r="F30" s="177"/>
      <c r="G30" s="177"/>
      <c r="H30" s="177"/>
      <c r="I30" s="178"/>
      <c r="J30" s="179"/>
      <c r="K30" s="180"/>
      <c r="L30" s="180"/>
      <c r="M30" s="180"/>
      <c r="N30" s="181"/>
      <c r="O30" s="176" t="str">
        <f>CONCATENATE(AB39,"-",AD39)</f>
        <v>0-0</v>
      </c>
      <c r="P30" s="177"/>
      <c r="Q30" s="177"/>
      <c r="R30" s="177"/>
      <c r="S30" s="178"/>
      <c r="T30" s="176" t="str">
        <f>CONCATENATE(AB36,"-",AD36)</f>
        <v>3-0</v>
      </c>
      <c r="U30" s="177"/>
      <c r="V30" s="177"/>
      <c r="W30" s="177"/>
      <c r="X30" s="178"/>
      <c r="Y30" s="173" t="str">
        <f>CONCATENATE(AF36+AF39+AH41,"-",AH36+AH39+AF41)</f>
        <v>2-0</v>
      </c>
      <c r="Z30" s="174"/>
      <c r="AA30" s="174"/>
      <c r="AB30" s="174"/>
      <c r="AC30" s="175"/>
      <c r="AD30" s="173" t="str">
        <f>CONCATENATE(AB36+AB39+AD41,"-",AD36+AD39+AB41)</f>
        <v>6-2</v>
      </c>
      <c r="AE30" s="174"/>
      <c r="AF30" s="174"/>
      <c r="AG30" s="174"/>
      <c r="AH30" s="175"/>
      <c r="AI30" s="70">
        <v>1</v>
      </c>
    </row>
    <row r="31" spans="1:35" ht="14.25" customHeight="1">
      <c r="A31" s="20">
        <v>74</v>
      </c>
      <c r="B31" s="30">
        <v>3</v>
      </c>
      <c r="C31" s="36"/>
      <c r="D31" s="14" t="str">
        <f>IF(A31=0,"",INDEX(Nimet!$A$2:$D$251,A31,4))</f>
        <v>Tim Olsbo, PuPy</v>
      </c>
      <c r="E31" s="176" t="str">
        <f>CONCATENATE(AD35,"-",AB35)</f>
        <v>0-0</v>
      </c>
      <c r="F31" s="177"/>
      <c r="G31" s="177"/>
      <c r="H31" s="177"/>
      <c r="I31" s="178"/>
      <c r="J31" s="176" t="str">
        <f>CONCATENATE(AD39,"-",AB39)</f>
        <v>0-0</v>
      </c>
      <c r="K31" s="177"/>
      <c r="L31" s="177"/>
      <c r="M31" s="177"/>
      <c r="N31" s="178"/>
      <c r="O31" s="179"/>
      <c r="P31" s="180"/>
      <c r="Q31" s="180"/>
      <c r="R31" s="180"/>
      <c r="S31" s="181"/>
      <c r="T31" s="176" t="str">
        <f>CONCATENATE(AB42,"-",AD42)</f>
        <v>0-0</v>
      </c>
      <c r="U31" s="177"/>
      <c r="V31" s="177"/>
      <c r="W31" s="177"/>
      <c r="X31" s="178"/>
      <c r="Y31" s="173" t="str">
        <f>CONCATENATE(AH35+AH39+AF42,"-",AF35+AF39+AH42)</f>
        <v>0-0</v>
      </c>
      <c r="Z31" s="174"/>
      <c r="AA31" s="174"/>
      <c r="AB31" s="174"/>
      <c r="AC31" s="175"/>
      <c r="AD31" s="173" t="str">
        <f>CONCATENATE(AD35+AD39+AB42,"-",AB35+AB39+AD42)</f>
        <v>0-0</v>
      </c>
      <c r="AE31" s="174"/>
      <c r="AF31" s="174"/>
      <c r="AG31" s="174"/>
      <c r="AH31" s="175"/>
      <c r="AI31" s="70"/>
    </row>
    <row r="32" spans="1:35" ht="14.25" customHeight="1">
      <c r="A32" s="20">
        <v>26</v>
      </c>
      <c r="B32" s="30">
        <v>4</v>
      </c>
      <c r="C32" s="36"/>
      <c r="D32" s="14" t="str">
        <f>IF(A32=0,"",INDEX(Nimet!$A$2:$D$251,A32,4))</f>
        <v>Raimo Virtanen, OPT-86</v>
      </c>
      <c r="E32" s="176" t="str">
        <f>CONCATENATE(AD38,"-",AB38)</f>
        <v>0-3</v>
      </c>
      <c r="F32" s="177"/>
      <c r="G32" s="177"/>
      <c r="H32" s="177"/>
      <c r="I32" s="178"/>
      <c r="J32" s="176" t="str">
        <f>CONCATENATE(AD36,"-",AB36)</f>
        <v>0-3</v>
      </c>
      <c r="K32" s="177"/>
      <c r="L32" s="177"/>
      <c r="M32" s="177"/>
      <c r="N32" s="178"/>
      <c r="O32" s="176" t="str">
        <f>CONCATENATE(AD42,"-",AB42)</f>
        <v>0-0</v>
      </c>
      <c r="P32" s="177"/>
      <c r="Q32" s="177"/>
      <c r="R32" s="177"/>
      <c r="S32" s="178"/>
      <c r="T32" s="179"/>
      <c r="U32" s="180"/>
      <c r="V32" s="180"/>
      <c r="W32" s="180"/>
      <c r="X32" s="181"/>
      <c r="Y32" s="173" t="str">
        <f>CONCATENATE(AH36+AH38+AH42,"-",AF36+AF38+AF42)</f>
        <v>0-2</v>
      </c>
      <c r="Z32" s="174"/>
      <c r="AA32" s="174"/>
      <c r="AB32" s="174"/>
      <c r="AC32" s="175"/>
      <c r="AD32" s="173" t="str">
        <f>CONCATENATE(AD36+AD38+AD42,"-",AB36+AB38+AB42)</f>
        <v>0-6</v>
      </c>
      <c r="AE32" s="174"/>
      <c r="AF32" s="174"/>
      <c r="AG32" s="174"/>
      <c r="AH32" s="175"/>
      <c r="AI32" s="70">
        <v>3</v>
      </c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Juha Rossi, PT-75  -  Tim Olsbo, PuPy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Miko Haarala, KuPTS  -  Raimo Virtanen, OPT-86</v>
      </c>
      <c r="G36" s="93">
        <v>11</v>
      </c>
      <c r="H36" s="81" t="s">
        <v>27</v>
      </c>
      <c r="I36" s="94">
        <v>6</v>
      </c>
      <c r="J36" s="72"/>
      <c r="K36" s="65">
        <v>11</v>
      </c>
      <c r="L36" s="71" t="s">
        <v>27</v>
      </c>
      <c r="M36" s="66">
        <v>4</v>
      </c>
      <c r="N36" s="72"/>
      <c r="O36" s="65">
        <v>11</v>
      </c>
      <c r="P36" s="71" t="s">
        <v>27</v>
      </c>
      <c r="Q36" s="66">
        <v>5</v>
      </c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3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1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Juha Rossi, PT-75  -  Raimo Virtanen, OPT-86</v>
      </c>
      <c r="G38" s="65">
        <v>11</v>
      </c>
      <c r="H38" s="71" t="s">
        <v>27</v>
      </c>
      <c r="I38" s="66">
        <v>0</v>
      </c>
      <c r="J38" s="72"/>
      <c r="K38" s="65">
        <v>11</v>
      </c>
      <c r="L38" s="71" t="s">
        <v>27</v>
      </c>
      <c r="M38" s="66">
        <v>6</v>
      </c>
      <c r="N38" s="72"/>
      <c r="O38" s="65">
        <v>11</v>
      </c>
      <c r="P38" s="71" t="s">
        <v>27</v>
      </c>
      <c r="Q38" s="66">
        <v>1</v>
      </c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3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1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Miko Haarala, KuPTS  -  Tim Olsbo, PuPy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Juha Rossi, PT-75  -  Miko Haarala, KuPTS</v>
      </c>
      <c r="G41" s="65">
        <v>3</v>
      </c>
      <c r="H41" s="71" t="s">
        <v>27</v>
      </c>
      <c r="I41" s="66">
        <v>11</v>
      </c>
      <c r="J41" s="72"/>
      <c r="K41" s="65">
        <v>11</v>
      </c>
      <c r="L41" s="71" t="s">
        <v>27</v>
      </c>
      <c r="M41" s="66">
        <v>4</v>
      </c>
      <c r="N41" s="72"/>
      <c r="O41" s="65">
        <v>7</v>
      </c>
      <c r="P41" s="71" t="s">
        <v>27</v>
      </c>
      <c r="Q41" s="66">
        <v>11</v>
      </c>
      <c r="R41" s="73"/>
      <c r="S41" s="65">
        <v>11</v>
      </c>
      <c r="T41" s="71" t="s">
        <v>27</v>
      </c>
      <c r="U41" s="66">
        <v>9</v>
      </c>
      <c r="V41" s="73"/>
      <c r="W41" s="65">
        <v>10</v>
      </c>
      <c r="X41" s="71" t="s">
        <v>27</v>
      </c>
      <c r="Y41" s="66">
        <v>12</v>
      </c>
      <c r="Z41" s="72"/>
      <c r="AA41" s="72"/>
      <c r="AB41" s="74">
        <f>IF($G41-$I41&gt;0,1,0)+IF($K41-$M41&gt;0,1,0)+IF($O41-$Q41&gt;0,1,0)+IF($S41-$U41&gt;0,1,0)+IF($W41-$Y41&gt;0,1,0)</f>
        <v>2</v>
      </c>
      <c r="AC41" s="75" t="s">
        <v>27</v>
      </c>
      <c r="AD41" s="76">
        <f>IF($G41-$I41&lt;0,1,0)+IF($K41-$M41&lt;0,1,0)+IF($O41-$Q41&lt;0,1,0)+IF($S41-$U41&lt;0,1,0)+IF($W41-$Y41&lt;0,1,0)</f>
        <v>3</v>
      </c>
      <c r="AE41" s="77"/>
      <c r="AF41" s="78">
        <f>IF($AB41-$AD41&gt;0,1,0)</f>
        <v>0</v>
      </c>
      <c r="AG41" s="67" t="s">
        <v>27</v>
      </c>
      <c r="AH41" s="79">
        <f>IF($AB41-$AD41&lt;0,1,0)</f>
        <v>1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Tim Olsbo, PuPy  -  Raimo Virtanen, OPT-86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  <mergeCell ref="Y29:AC29"/>
    <mergeCell ref="AD29:AH29"/>
    <mergeCell ref="Y30:AC30"/>
    <mergeCell ref="AD30:AH30"/>
    <mergeCell ref="Y31:AC31"/>
    <mergeCell ref="AD31:AH31"/>
    <mergeCell ref="E30:I30"/>
    <mergeCell ref="J30:N30"/>
    <mergeCell ref="O30:S30"/>
    <mergeCell ref="T30:X30"/>
    <mergeCell ref="E29:I29"/>
    <mergeCell ref="J29:N29"/>
    <mergeCell ref="O29:S29"/>
    <mergeCell ref="T29:X29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C1:K28"/>
  <sheetViews>
    <sheetView zoomScale="75" zoomScaleNormal="75" workbookViewId="0" topLeftCell="A1">
      <selection activeCell="G26" sqref="G26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143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str">
        <f>IF(J17="","",VLOOKUP(J17,D9:F26,3))</f>
        <v>Pentti Olah, SeSi</v>
      </c>
      <c r="J3" s="1" t="str">
        <f>IF(J18="","",J18)</f>
        <v>8,8,6,-8,-9,9</v>
      </c>
    </row>
    <row r="4" spans="4:8" ht="15" customHeight="1">
      <c r="D4" s="9" t="s">
        <v>167</v>
      </c>
      <c r="G4" s="22" t="s">
        <v>31</v>
      </c>
      <c r="H4" s="1" t="str">
        <f>IF(J17="","",IF(I12=J17,VLOOKUP(I22,D9:F26,3),VLOOKUP(I12,D9:F26,3)))</f>
        <v>Jani Jormanainen, PT-Espoo</v>
      </c>
    </row>
    <row r="5" spans="4:8" ht="15" customHeight="1">
      <c r="D5" s="9"/>
      <c r="G5" s="22" t="s">
        <v>32</v>
      </c>
      <c r="H5" s="1" t="str">
        <f>IF(I12="","",IF(H10=I12,VLOOKUP(H14,$D$9:$F$26,3),VLOOKUP(H10,$D$9:$F$26,3)))</f>
        <v>Mika Tuomola, PT-75</v>
      </c>
    </row>
    <row r="6" spans="4:8" ht="15" customHeight="1">
      <c r="D6" s="9" t="s">
        <v>185</v>
      </c>
      <c r="G6" s="22" t="s">
        <v>32</v>
      </c>
      <c r="H6" s="1" t="str">
        <f>IF(I22="","",IF(H20=I22,VLOOKUP(H24,$D$9:$F$26,3),VLOOKUP(H20,$D$9:$F$26,3)))</f>
        <v>Esa Miettinen, KuPTS</v>
      </c>
    </row>
    <row r="8" spans="4:6" ht="15" customHeight="1">
      <c r="D8" s="2"/>
      <c r="E8" s="2"/>
      <c r="F8" s="2"/>
    </row>
    <row r="9" spans="3:10" ht="14.25" customHeight="1">
      <c r="C9" s="20">
        <v>69</v>
      </c>
      <c r="D9" s="51">
        <v>1</v>
      </c>
      <c r="E9" s="44" t="s">
        <v>402</v>
      </c>
      <c r="F9" s="5" t="str">
        <f>IF(C9=0,"",INDEX(Nimet!$A$2:$D$251,C9,4))</f>
        <v>Mika Tuomola, PT-75</v>
      </c>
      <c r="G9" s="40">
        <v>1</v>
      </c>
      <c r="H9" s="23"/>
      <c r="I9" s="23"/>
      <c r="J9" s="23"/>
    </row>
    <row r="10" spans="3:10" ht="14.25" customHeight="1">
      <c r="C10" s="20">
        <v>89</v>
      </c>
      <c r="D10" s="50">
        <v>2</v>
      </c>
      <c r="E10" s="45" t="s">
        <v>403</v>
      </c>
      <c r="F10" s="4" t="str">
        <f>IF(C10=0,"",INDEX(Nimet!$A$2:$D$251,C10,4))</f>
        <v>Ville Julin, SeSi</v>
      </c>
      <c r="G10" s="168" t="s">
        <v>440</v>
      </c>
      <c r="H10" s="41">
        <v>1</v>
      </c>
      <c r="I10" s="23"/>
      <c r="J10" s="23"/>
    </row>
    <row r="11" spans="3:10" ht="14.25" customHeight="1">
      <c r="C11" s="20">
        <v>18</v>
      </c>
      <c r="D11" s="49">
        <v>3</v>
      </c>
      <c r="E11" s="44" t="s">
        <v>404</v>
      </c>
      <c r="F11" s="5" t="str">
        <f>IF(C11=0,"",INDEX(Nimet!$A$2:$D$251,C11,4))</f>
        <v>Tuomas Perkkiö, OPT-86</v>
      </c>
      <c r="G11" s="43">
        <v>4</v>
      </c>
      <c r="H11" s="169" t="s">
        <v>460</v>
      </c>
      <c r="I11" s="23"/>
      <c r="J11" s="23"/>
    </row>
    <row r="12" spans="3:10" ht="14.25" customHeight="1">
      <c r="C12" s="20">
        <v>29</v>
      </c>
      <c r="D12" s="50">
        <v>4</v>
      </c>
      <c r="E12" s="45" t="s">
        <v>405</v>
      </c>
      <c r="F12" s="4" t="str">
        <f>IF(C12=0,"",INDEX(Nimet!$A$2:$D$251,C12,4))</f>
        <v>Miko Haarala, KuPTS</v>
      </c>
      <c r="G12" s="37" t="s">
        <v>445</v>
      </c>
      <c r="H12" s="25"/>
      <c r="I12" s="41">
        <v>8</v>
      </c>
      <c r="J12" s="23"/>
    </row>
    <row r="13" spans="3:10" ht="14.25" customHeight="1">
      <c r="C13" s="20">
        <v>42</v>
      </c>
      <c r="D13" s="49">
        <v>5</v>
      </c>
      <c r="E13" s="44" t="s">
        <v>406</v>
      </c>
      <c r="F13" s="5" t="str">
        <f>IF(C13=0,"",INDEX(Nimet!$A$2:$D$251,C13,4))</f>
        <v>Toni Soine, PT-Espoo</v>
      </c>
      <c r="G13" s="40">
        <v>5</v>
      </c>
      <c r="H13" s="25"/>
      <c r="I13" s="169" t="s">
        <v>470</v>
      </c>
      <c r="J13" s="23"/>
    </row>
    <row r="14" spans="3:10" ht="14.25" customHeight="1">
      <c r="C14" s="20">
        <v>43</v>
      </c>
      <c r="D14" s="50">
        <v>6</v>
      </c>
      <c r="E14" s="45" t="s">
        <v>407</v>
      </c>
      <c r="F14" s="4" t="str">
        <f>IF(C14=0,"",INDEX(Nimet!$A$2:$D$251,C14,4))</f>
        <v>Samuli Soine, PT-Espoo</v>
      </c>
      <c r="G14" s="168" t="s">
        <v>447</v>
      </c>
      <c r="H14" s="42">
        <v>8</v>
      </c>
      <c r="I14" s="25"/>
      <c r="J14" s="23"/>
    </row>
    <row r="15" spans="3:10" ht="14.25" customHeight="1">
      <c r="C15" s="20">
        <v>75</v>
      </c>
      <c r="D15" s="49">
        <v>7</v>
      </c>
      <c r="E15" s="44" t="s">
        <v>408</v>
      </c>
      <c r="F15" s="5" t="str">
        <f>IF(C15=0,"",INDEX(Nimet!$A$2:$D$251,C15,4))</f>
        <v>Esa Kallio, PuPy</v>
      </c>
      <c r="G15" s="43">
        <v>8</v>
      </c>
      <c r="H15" s="37" t="s">
        <v>458</v>
      </c>
      <c r="I15" s="25"/>
      <c r="J15" s="23"/>
    </row>
    <row r="16" spans="3:10" ht="14.25" customHeight="1">
      <c r="C16" s="20">
        <v>97</v>
      </c>
      <c r="D16" s="50">
        <v>8</v>
      </c>
      <c r="E16" s="45" t="s">
        <v>409</v>
      </c>
      <c r="F16" s="4" t="str">
        <f>IF(C16=0,"",INDEX(Nimet!$A$2:$D$251,C16,4))</f>
        <v>Pentti Olah, SeSi</v>
      </c>
      <c r="G16" s="37" t="s">
        <v>444</v>
      </c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>
        <v>8</v>
      </c>
    </row>
    <row r="18" spans="4:11" ht="14.25" customHeight="1">
      <c r="D18" s="2"/>
      <c r="E18" s="45"/>
      <c r="F18" s="2"/>
      <c r="G18" s="38"/>
      <c r="H18" s="26"/>
      <c r="I18" s="25"/>
      <c r="J18" s="170" t="s">
        <v>476</v>
      </c>
      <c r="K18" s="3"/>
    </row>
    <row r="19" spans="3:11" ht="14.25" customHeight="1">
      <c r="C19" s="20">
        <v>28</v>
      </c>
      <c r="D19" s="49">
        <v>9</v>
      </c>
      <c r="E19" s="44" t="s">
        <v>410</v>
      </c>
      <c r="F19" s="5" t="str">
        <f>IF(C19=0,"",INDEX(Nimet!$A$2:$D$251,C19,4))</f>
        <v>Esa Miettinen, KuPTS</v>
      </c>
      <c r="G19" s="40">
        <v>9</v>
      </c>
      <c r="H19" s="23"/>
      <c r="I19" s="25"/>
      <c r="J19" s="23"/>
      <c r="K19" s="3"/>
    </row>
    <row r="20" spans="3:11" ht="14.25" customHeight="1">
      <c r="C20" s="20">
        <v>81</v>
      </c>
      <c r="D20" s="50">
        <v>10</v>
      </c>
      <c r="E20" s="45" t="s">
        <v>411</v>
      </c>
      <c r="F20" s="4" t="str">
        <f>IF(C20=0,"",INDEX(Nimet!$A$2:$D$251,C20,4))</f>
        <v>Tomi Penttilä, TuTo</v>
      </c>
      <c r="G20" s="168" t="s">
        <v>443</v>
      </c>
      <c r="H20" s="41">
        <v>9</v>
      </c>
      <c r="I20" s="25"/>
      <c r="J20" s="23"/>
      <c r="K20" s="3"/>
    </row>
    <row r="21" spans="3:11" ht="14.25" customHeight="1">
      <c r="C21" s="20">
        <v>71</v>
      </c>
      <c r="D21" s="49">
        <v>11</v>
      </c>
      <c r="E21" s="44" t="s">
        <v>412</v>
      </c>
      <c r="F21" s="5" t="str">
        <f>IF(C21=0,"",INDEX(Nimet!$A$2:$D$251,C21,4))</f>
        <v>Juha Rossi, PT-75</v>
      </c>
      <c r="G21" s="43">
        <v>11</v>
      </c>
      <c r="H21" s="169" t="s">
        <v>456</v>
      </c>
      <c r="I21" s="25"/>
      <c r="J21" s="23"/>
      <c r="K21" s="3"/>
    </row>
    <row r="22" spans="3:11" ht="14.25" customHeight="1">
      <c r="C22" s="20">
        <v>90</v>
      </c>
      <c r="D22" s="50">
        <v>12</v>
      </c>
      <c r="E22" s="45" t="s">
        <v>413</v>
      </c>
      <c r="F22" s="4" t="str">
        <f>IF(C22=0,"",INDEX(Nimet!$A$2:$D$251,C22,4))</f>
        <v>Jukka Julin, SeSi</v>
      </c>
      <c r="G22" s="37" t="s">
        <v>449</v>
      </c>
      <c r="H22" s="25"/>
      <c r="I22" s="42">
        <v>16</v>
      </c>
      <c r="J22" s="23"/>
      <c r="K22" s="3"/>
    </row>
    <row r="23" spans="3:11" ht="14.25" customHeight="1">
      <c r="C23" s="20">
        <v>67</v>
      </c>
      <c r="D23" s="49">
        <v>13</v>
      </c>
      <c r="E23" s="44" t="s">
        <v>414</v>
      </c>
      <c r="F23" s="5" t="str">
        <f>IF(C23=0,"",INDEX(Nimet!$A$2:$D$251,C23,4))</f>
        <v>Mikko Kantola, TuKa</v>
      </c>
      <c r="G23" s="40">
        <v>13</v>
      </c>
      <c r="H23" s="25"/>
      <c r="I23" s="37" t="s">
        <v>469</v>
      </c>
      <c r="J23" s="23"/>
      <c r="K23" s="3"/>
    </row>
    <row r="24" spans="3:11" ht="14.25" customHeight="1">
      <c r="C24" s="20">
        <v>15</v>
      </c>
      <c r="D24" s="50">
        <v>14</v>
      </c>
      <c r="E24" s="45" t="s">
        <v>415</v>
      </c>
      <c r="F24" s="4" t="str">
        <f>IF(C24=0,"",INDEX(Nimet!$A$2:$D$251,C24,4))</f>
        <v>Teemu Oinas, OPT-86</v>
      </c>
      <c r="G24" s="168" t="s">
        <v>446</v>
      </c>
      <c r="H24" s="42">
        <v>16</v>
      </c>
      <c r="I24" s="23"/>
      <c r="J24" s="23"/>
      <c r="K24" s="3"/>
    </row>
    <row r="25" spans="3:11" ht="14.25" customHeight="1">
      <c r="C25" s="20">
        <v>66</v>
      </c>
      <c r="D25" s="49">
        <v>15</v>
      </c>
      <c r="E25" s="44" t="s">
        <v>416</v>
      </c>
      <c r="F25" s="5" t="str">
        <f>IF(C25=0,"",INDEX(Nimet!$A$2:$D$251,C25,4))</f>
        <v>Roope Kantola, TuKa</v>
      </c>
      <c r="G25" s="43">
        <v>16</v>
      </c>
      <c r="H25" s="37" t="s">
        <v>459</v>
      </c>
      <c r="I25" s="23"/>
      <c r="J25" s="23"/>
      <c r="K25" s="3"/>
    </row>
    <row r="26" spans="3:11" ht="14.25" customHeight="1">
      <c r="C26" s="20">
        <v>44</v>
      </c>
      <c r="D26" s="50">
        <v>16</v>
      </c>
      <c r="E26" s="45" t="s">
        <v>417</v>
      </c>
      <c r="F26" s="4" t="str">
        <f>IF(C26=0,"",INDEX(Nimet!$A$2:$D$251,C26,4))</f>
        <v>Jani Jormanainen, PT-Espoo</v>
      </c>
      <c r="G26" s="37" t="s">
        <v>239</v>
      </c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printOptions/>
  <pageMargins left="0.75" right="0.75" top="1" bottom="1" header="0.4921259845" footer="0.492125984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"/>
  <dimension ref="C1:K46"/>
  <sheetViews>
    <sheetView showGridLines="0" zoomScale="75" zoomScaleNormal="75" zoomScaleSheetLayoutView="75" workbookViewId="0" topLeftCell="A1">
      <selection activeCell="A1" sqref="A1:IV16384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9"/>
      <c r="G4" s="22" t="s">
        <v>31</v>
      </c>
      <c r="H4" s="1">
        <f>IF(J27="","",IF(J17=J27,VLOOKUP(J37,D9:F46,3),VLOOKUP(J17,D9:F46,3)))</f>
      </c>
    </row>
    <row r="5" spans="4:8" ht="15" customHeight="1">
      <c r="D5" s="9"/>
      <c r="G5" s="22" t="s">
        <v>32</v>
      </c>
      <c r="H5" s="1">
        <f>IF(J17="","",IF(I12=J17,VLOOKUP(I22,$D$9:$F$46,3),VLOOKUP(I12,$D$9:$F$46,3)))</f>
      </c>
    </row>
    <row r="6" spans="4:8" ht="15" customHeight="1">
      <c r="D6" s="9"/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5"/>
      <c r="J15" s="23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34"/>
      <c r="K18" s="3"/>
    </row>
    <row r="19" spans="3:11" ht="14.25" customHeight="1">
      <c r="C19" s="20"/>
      <c r="D19" s="49">
        <v>9</v>
      </c>
      <c r="E19" s="44"/>
      <c r="F19" s="5">
        <f>IF(C19=0,"",INDEX(Nimet!$A$2:$D$251,C19,4))</f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5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34"/>
      <c r="I21" s="25"/>
      <c r="J21" s="25"/>
      <c r="K21" s="3"/>
    </row>
    <row r="22" spans="3:11" ht="14.25" customHeight="1">
      <c r="C22" s="20"/>
      <c r="D22" s="50">
        <v>12</v>
      </c>
      <c r="E22" s="45"/>
      <c r="F22" s="4">
        <f>IF(C22=0,"",INDEX(Nimet!$A$2:$D$251,C22,4))</f>
      </c>
      <c r="G22" s="33"/>
      <c r="H22" s="25"/>
      <c r="I22" s="42"/>
      <c r="J22" s="25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/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/>
      <c r="I25" s="23"/>
      <c r="J25" s="25"/>
      <c r="K25" s="3"/>
    </row>
    <row r="26" spans="3:11" ht="14.25" customHeight="1">
      <c r="C26" s="20"/>
      <c r="D26" s="50">
        <v>16</v>
      </c>
      <c r="E26" s="45"/>
      <c r="F26" s="4">
        <f>IF(C26=0,"",INDEX(Nimet!$A$2:$D$251,C26,4))</f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39"/>
      <c r="K28" s="3"/>
    </row>
    <row r="29" spans="3:11" ht="14.25" customHeight="1">
      <c r="C29" s="20"/>
      <c r="D29" s="49">
        <v>17</v>
      </c>
      <c r="E29" s="44"/>
      <c r="F29" s="5">
        <f>IF(C29=0,"",INDEX(Nimet!$A$2:$D$251,C29,4))</f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/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34"/>
      <c r="I31" s="23"/>
      <c r="J31" s="25"/>
      <c r="K31" s="3"/>
    </row>
    <row r="32" spans="3:11" ht="14.25" customHeight="1">
      <c r="C32" s="20"/>
      <c r="D32" s="50">
        <v>20</v>
      </c>
      <c r="E32" s="45"/>
      <c r="F32" s="4">
        <f>IF(C32=0,"",INDEX(Nimet!$A$2:$D$251,C32,4))</f>
      </c>
      <c r="G32" s="33"/>
      <c r="H32" s="25"/>
      <c r="I32" s="41"/>
      <c r="J32" s="25"/>
      <c r="K32" s="3"/>
    </row>
    <row r="33" spans="3:11" ht="14.25" customHeight="1">
      <c r="C33" s="20"/>
      <c r="D33" s="49">
        <v>21</v>
      </c>
      <c r="E33" s="44"/>
      <c r="F33" s="5">
        <f>IF(C33=0,"",INDEX(Nimet!$A$2:$D$251,C33,4))</f>
      </c>
      <c r="G33" s="40"/>
      <c r="H33" s="25"/>
      <c r="I33" s="34"/>
      <c r="J33" s="25"/>
      <c r="K33" s="3"/>
    </row>
    <row r="34" spans="3:11" ht="14.25" customHeight="1">
      <c r="C34" s="20"/>
      <c r="D34" s="50">
        <v>22</v>
      </c>
      <c r="E34" s="45"/>
      <c r="F34" s="4">
        <f>IF(C34=0,"",INDEX(Nimet!$A$2:$D$251,C34,4))</f>
      </c>
      <c r="G34" s="32"/>
      <c r="H34" s="42"/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3"/>
      <c r="I35" s="25"/>
      <c r="J35" s="25"/>
      <c r="K35" s="3"/>
    </row>
    <row r="36" spans="3:11" ht="14.25" customHeight="1">
      <c r="C36" s="20"/>
      <c r="D36" s="50">
        <v>24</v>
      </c>
      <c r="E36" s="45"/>
      <c r="F36" s="4">
        <f>IF(C36=0,"",INDEX(Nimet!$A$2:$D$251,C36,4))</f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3"/>
    </row>
    <row r="39" spans="3:10" ht="14.25" customHeight="1">
      <c r="C39" s="20"/>
      <c r="D39" s="49">
        <v>25</v>
      </c>
      <c r="E39" s="44"/>
      <c r="F39" s="5">
        <f>IF(C39=0,"",INDEX(Nimet!$A$2:$D$251,C39,4))</f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1"/>
      <c r="I40" s="25"/>
      <c r="J40" s="26"/>
    </row>
    <row r="41" spans="3:10" ht="14.25" customHeight="1">
      <c r="C41" s="20"/>
      <c r="D41" s="49">
        <v>27</v>
      </c>
      <c r="E41" s="44"/>
      <c r="F41" s="5">
        <f>IF(C41=0,"",INDEX(Nimet!$A$2:$D$251,C41,4))</f>
      </c>
      <c r="G41" s="43"/>
      <c r="H41" s="34"/>
      <c r="I41" s="25"/>
      <c r="J41" s="26"/>
    </row>
    <row r="42" spans="3:10" ht="14.25" customHeight="1">
      <c r="C42" s="20"/>
      <c r="D42" s="50">
        <v>28</v>
      </c>
      <c r="E42" s="45"/>
      <c r="F42" s="4">
        <f>IF(C42=0,"",INDEX(Nimet!$A$2:$D$251,C42,4))</f>
      </c>
      <c r="G42" s="33"/>
      <c r="H42" s="25"/>
      <c r="I42" s="42"/>
      <c r="J42" s="26"/>
    </row>
    <row r="43" spans="3:10" ht="14.25" customHeight="1">
      <c r="C43" s="20"/>
      <c r="D43" s="49">
        <v>29</v>
      </c>
      <c r="E43" s="44"/>
      <c r="F43" s="5">
        <f>IF(C43=0,"",INDEX(Nimet!$A$2:$D$251,C43,4))</f>
      </c>
      <c r="G43" s="40"/>
      <c r="H43" s="25"/>
      <c r="I43" s="33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3"/>
      <c r="I45" s="23"/>
      <c r="J45" s="26"/>
    </row>
    <row r="46" spans="3:10" ht="14.25" customHeight="1">
      <c r="C46" s="20"/>
      <c r="D46" s="50">
        <v>32</v>
      </c>
      <c r="E46" s="45"/>
      <c r="F46" s="4">
        <f>IF(C46=0,"",INDEX(Nimet!$A$2:$D$251,C46,4))</f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"/>
  <dimension ref="C1:K28"/>
  <sheetViews>
    <sheetView showGridLines="0" zoomScale="75" zoomScaleNormal="75" zoomScaleSheetLayoutView="80" workbookViewId="0" topLeftCell="A1">
      <selection activeCell="A1" sqref="A1:IV16384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IF(J17="","",VLOOKUP(J17,D9:F26,3))</f>
      </c>
      <c r="J3" s="1">
        <f>IF(J18="","",J18)</f>
      </c>
    </row>
    <row r="4" spans="4:8" ht="15" customHeight="1">
      <c r="D4" s="9"/>
      <c r="G4" s="22" t="s">
        <v>31</v>
      </c>
      <c r="H4" s="1">
        <f>IF(J17="","",IF(I12=J17,VLOOKUP(I22,D9:F26,3),VLOOKUP(I12,D9:F26,3)))</f>
      </c>
    </row>
    <row r="5" spans="4:8" ht="15" customHeight="1">
      <c r="D5" s="9"/>
      <c r="G5" s="22" t="s">
        <v>32</v>
      </c>
      <c r="H5" s="1">
        <f>IF(I12="","",IF(H10=I12,VLOOKUP(H14,$D$9:$F$26,3),VLOOKUP(H10,$D$9:$F$26,3)))</f>
      </c>
    </row>
    <row r="6" spans="4:8" ht="15" customHeight="1">
      <c r="D6" s="9"/>
      <c r="G6" s="22" t="s">
        <v>32</v>
      </c>
      <c r="H6" s="1">
        <f>IF(I22="","",IF(H20=I22,VLOOKUP(H24,$D$9:$F$26,3),VLOOKUP(H20,$D$9:$F$26,3)))</f>
      </c>
    </row>
    <row r="8" spans="4:6" ht="15" customHeight="1">
      <c r="D8" s="2"/>
      <c r="E8" s="2"/>
      <c r="F8" s="2"/>
    </row>
    <row r="9" spans="3:10" ht="14.25" customHeight="1">
      <c r="C9" s="20"/>
      <c r="D9" s="51">
        <v>1</v>
      </c>
      <c r="E9" s="44"/>
      <c r="F9" s="5">
        <f>IF(C9=0,"",INDEX(Nimet!$A$2:$D$251,C9,4))</f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5"/>
      <c r="J15" s="23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/>
    </row>
    <row r="18" spans="4:11" ht="14.25" customHeight="1">
      <c r="D18" s="2"/>
      <c r="E18" s="45"/>
      <c r="F18" s="2"/>
      <c r="G18" s="38"/>
      <c r="H18" s="26"/>
      <c r="I18" s="25"/>
      <c r="J18" s="35"/>
      <c r="K18" s="3"/>
    </row>
    <row r="19" spans="3:11" ht="14.25" customHeight="1">
      <c r="C19" s="20"/>
      <c r="D19" s="49">
        <v>9</v>
      </c>
      <c r="E19" s="44"/>
      <c r="F19" s="5">
        <f>IF(C19=0,"",INDEX(Nimet!$A$2:$D$251,C19,4))</f>
      </c>
      <c r="G19" s="40"/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3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34"/>
      <c r="I21" s="25"/>
      <c r="J21" s="23"/>
      <c r="K21" s="3"/>
    </row>
    <row r="22" spans="3:11" ht="14.25" customHeight="1">
      <c r="C22" s="20"/>
      <c r="D22" s="50">
        <v>12</v>
      </c>
      <c r="E22" s="45"/>
      <c r="F22" s="4">
        <f>IF(C22=0,"",INDEX(Nimet!$A$2:$D$251,C22,4))</f>
      </c>
      <c r="G22" s="33"/>
      <c r="H22" s="25"/>
      <c r="I22" s="42"/>
      <c r="J22" s="23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/>
      <c r="J23" s="23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/>
      <c r="I25" s="23"/>
      <c r="J25" s="23"/>
      <c r="K25" s="3"/>
    </row>
    <row r="26" spans="3:11" ht="14.25" customHeight="1">
      <c r="C26" s="20"/>
      <c r="D26" s="50">
        <v>16</v>
      </c>
      <c r="E26" s="45"/>
      <c r="F26" s="4">
        <f>IF(C26=0,"",INDEX(Nimet!$A$2:$D$251,C26,4))</f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"/>
  <dimension ref="C1:J17"/>
  <sheetViews>
    <sheetView showGridLines="0" zoomScale="75" zoomScaleNormal="75" workbookViewId="0" topLeftCell="A1">
      <selection activeCell="H4" sqref="H4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IF(I12="","",VLOOKUP(I12,D9:F16,3))</f>
      </c>
      <c r="J3" s="1">
        <f>IF(I13="","",I13)</f>
      </c>
    </row>
    <row r="4" spans="4:8" ht="15" customHeight="1">
      <c r="D4" s="9"/>
      <c r="G4" s="22" t="s">
        <v>31</v>
      </c>
      <c r="H4" s="1">
        <f>IF(I12="","",IF(H10=I12,VLOOKUP(H14,D9:F16,3),VLOOKUP(H14,D9:F16,3)))</f>
      </c>
    </row>
    <row r="5" spans="4:8" ht="15" customHeight="1">
      <c r="D5" s="9"/>
      <c r="G5" s="22" t="s">
        <v>32</v>
      </c>
      <c r="H5" s="1">
        <f>IF(H10="","",IF(G9=H10,VLOOKUP(G11,$D$9:$F$16,3),VLOOKUP(G9,$D$9:$F$16,3)))</f>
      </c>
    </row>
    <row r="6" spans="4:8" ht="15" customHeight="1">
      <c r="D6" s="9"/>
      <c r="G6" s="22" t="s">
        <v>32</v>
      </c>
      <c r="H6" s="1">
        <f>IF(H14="","",IF(G13=H14,VLOOKUP(G15,$D$9:$F$16,3),VLOOKUP(G13,$D$9:$F$16,3)))</f>
      </c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6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6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5"/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3"/>
      <c r="J15" s="6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O45"/>
  <sheetViews>
    <sheetView showGridLines="0" zoomScale="75" zoomScaleNormal="75" workbookViewId="0" topLeftCell="B1">
      <selection activeCell="B1" sqref="B1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36</v>
      </c>
      <c r="AE1" s="19" t="s">
        <v>28</v>
      </c>
      <c r="AF1" s="19"/>
      <c r="AG1" s="19"/>
      <c r="AH1" s="19"/>
      <c r="AI1" s="19"/>
    </row>
    <row r="2" spans="3:38" ht="18">
      <c r="C2" s="10" t="s">
        <v>26</v>
      </c>
      <c r="AE2" s="1" t="s">
        <v>3</v>
      </c>
      <c r="AJ2" s="28" t="s">
        <v>4</v>
      </c>
      <c r="AK2" s="28" t="s">
        <v>5</v>
      </c>
      <c r="AL2" s="28" t="s">
        <v>6</v>
      </c>
    </row>
    <row r="3" spans="3:38" ht="15" customHeight="1">
      <c r="C3" s="9"/>
      <c r="AE3" s="1" t="s">
        <v>7</v>
      </c>
      <c r="AJ3" s="28" t="s">
        <v>8</v>
      </c>
      <c r="AK3" s="28" t="s">
        <v>9</v>
      </c>
      <c r="AL3" s="28" t="s">
        <v>10</v>
      </c>
    </row>
    <row r="4" spans="3:38" ht="15" customHeight="1">
      <c r="C4" s="9"/>
      <c r="AE4" s="1" t="s">
        <v>11</v>
      </c>
      <c r="AJ4" s="28" t="s">
        <v>12</v>
      </c>
      <c r="AK4" s="28" t="s">
        <v>13</v>
      </c>
      <c r="AL4" s="28" t="s">
        <v>14</v>
      </c>
    </row>
    <row r="5" spans="3:38" ht="15" customHeight="1">
      <c r="C5" s="9"/>
      <c r="AE5" s="1" t="s">
        <v>15</v>
      </c>
      <c r="AJ5" s="28" t="s">
        <v>16</v>
      </c>
      <c r="AK5" s="28" t="s">
        <v>17</v>
      </c>
      <c r="AL5" s="28" t="s">
        <v>18</v>
      </c>
    </row>
    <row r="6" spans="3:38" ht="15" customHeight="1">
      <c r="C6" s="9"/>
      <c r="AE6" s="1" t="s">
        <v>19</v>
      </c>
      <c r="AJ6" s="28" t="s">
        <v>20</v>
      </c>
      <c r="AK6" s="28" t="s">
        <v>21</v>
      </c>
      <c r="AL6" s="28" t="s">
        <v>22</v>
      </c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8" ht="14.25" customHeight="1">
      <c r="C9" s="12"/>
      <c r="D9" s="13"/>
      <c r="E9" s="14"/>
      <c r="F9" s="173">
        <v>1</v>
      </c>
      <c r="G9" s="182"/>
      <c r="H9" s="182"/>
      <c r="I9" s="182"/>
      <c r="J9" s="183"/>
      <c r="K9" s="173">
        <v>2</v>
      </c>
      <c r="L9" s="174"/>
      <c r="M9" s="174"/>
      <c r="N9" s="174"/>
      <c r="O9" s="175"/>
      <c r="P9" s="173">
        <v>3</v>
      </c>
      <c r="Q9" s="174"/>
      <c r="R9" s="174"/>
      <c r="S9" s="174"/>
      <c r="T9" s="175"/>
      <c r="U9" s="173">
        <v>4</v>
      </c>
      <c r="V9" s="174"/>
      <c r="W9" s="174"/>
      <c r="X9" s="174"/>
      <c r="Y9" s="175"/>
      <c r="Z9" s="173">
        <v>5</v>
      </c>
      <c r="AA9" s="174"/>
      <c r="AB9" s="174"/>
      <c r="AC9" s="174"/>
      <c r="AD9" s="175"/>
      <c r="AE9" s="173">
        <v>6</v>
      </c>
      <c r="AF9" s="174"/>
      <c r="AG9" s="174"/>
      <c r="AH9" s="174"/>
      <c r="AI9" s="175"/>
      <c r="AJ9" s="29" t="s">
        <v>0</v>
      </c>
      <c r="AK9" s="29" t="s">
        <v>1</v>
      </c>
      <c r="AL9" s="29" t="s">
        <v>2</v>
      </c>
    </row>
    <row r="10" spans="2:38" ht="14.25" customHeight="1">
      <c r="B10" s="20"/>
      <c r="C10" s="30">
        <v>1</v>
      </c>
      <c r="D10" s="36"/>
      <c r="E10" s="14">
        <f>IF(B10=0,"",INDEX(Nimet!$A$2:$D$251,B10,4))</f>
      </c>
      <c r="F10" s="179"/>
      <c r="G10" s="180"/>
      <c r="H10" s="180"/>
      <c r="I10" s="180"/>
      <c r="J10" s="181"/>
      <c r="K10" s="176" t="str">
        <f>CONCATENATE(AC34,"-",AE34)</f>
        <v>0-0</v>
      </c>
      <c r="L10" s="177"/>
      <c r="M10" s="177"/>
      <c r="N10" s="177"/>
      <c r="O10" s="178"/>
      <c r="P10" s="176" t="str">
        <f>CONCATENATE(AC26,"-",AE26)</f>
        <v>0-0</v>
      </c>
      <c r="Q10" s="177"/>
      <c r="R10" s="177"/>
      <c r="S10" s="177"/>
      <c r="T10" s="178"/>
      <c r="U10" s="176" t="str">
        <f>CONCATENATE(AC22,"-",AE22)</f>
        <v>0-0</v>
      </c>
      <c r="V10" s="177"/>
      <c r="W10" s="177"/>
      <c r="X10" s="177"/>
      <c r="Y10" s="178"/>
      <c r="Z10" s="176" t="str">
        <f>CONCATENATE(AC18,"-",AE18)</f>
        <v>0-0</v>
      </c>
      <c r="AA10" s="177"/>
      <c r="AB10" s="177"/>
      <c r="AC10" s="177"/>
      <c r="AD10" s="178"/>
      <c r="AE10" s="176" t="str">
        <f>CONCATENATE(AC30,"-",AE30)</f>
        <v>0-0</v>
      </c>
      <c r="AF10" s="177"/>
      <c r="AG10" s="177"/>
      <c r="AH10" s="177"/>
      <c r="AI10" s="178"/>
      <c r="AJ10" s="29" t="str">
        <f>CONCATENATE(AG18+AG22+AG26+AG30+AG34,"-",AI18+AI22+AI26+AI30+AI34)</f>
        <v>0-0</v>
      </c>
      <c r="AK10" s="29" t="str">
        <f>CONCATENATE(AC18+AC22+AC26+AC30+AC34,"-",AE18+AE22+AE26+AE30+AE34)</f>
        <v>0-0</v>
      </c>
      <c r="AL10" s="70"/>
    </row>
    <row r="11" spans="2:38" ht="14.25" customHeight="1">
      <c r="B11" s="20"/>
      <c r="C11" s="30">
        <v>2</v>
      </c>
      <c r="D11" s="36"/>
      <c r="E11" s="14">
        <f>IF(B11=0,"",INDEX(Nimet!$A$2:$D$251,B11,4))</f>
      </c>
      <c r="F11" s="176" t="str">
        <f>CONCATENATE(AE34,"-",AC34)</f>
        <v>0-0</v>
      </c>
      <c r="G11" s="177"/>
      <c r="H11" s="177"/>
      <c r="I11" s="177"/>
      <c r="J11" s="178"/>
      <c r="K11" s="179"/>
      <c r="L11" s="180"/>
      <c r="M11" s="180"/>
      <c r="N11" s="180"/>
      <c r="O11" s="181"/>
      <c r="P11" s="176" t="str">
        <f>CONCATENATE(AC31,"-",AE31)</f>
        <v>0-0</v>
      </c>
      <c r="Q11" s="177"/>
      <c r="R11" s="177"/>
      <c r="S11" s="177"/>
      <c r="T11" s="178"/>
      <c r="U11" s="176" t="str">
        <f>CONCATENATE(AC19,"-",AE19)</f>
        <v>0-0</v>
      </c>
      <c r="V11" s="177"/>
      <c r="W11" s="177"/>
      <c r="X11" s="177"/>
      <c r="Y11" s="178"/>
      <c r="Z11" s="176" t="str">
        <f>CONCATENATE(AC27,"-",AE27)</f>
        <v>0-0</v>
      </c>
      <c r="AA11" s="177"/>
      <c r="AB11" s="177"/>
      <c r="AC11" s="177"/>
      <c r="AD11" s="178"/>
      <c r="AE11" s="176" t="str">
        <f>CONCATENATE(AC23,"-",AE23)</f>
        <v>0-0</v>
      </c>
      <c r="AF11" s="182"/>
      <c r="AG11" s="182"/>
      <c r="AH11" s="182"/>
      <c r="AI11" s="183"/>
      <c r="AJ11" s="11" t="str">
        <f>CONCATENATE(AG19+AG23+AG27+AG31+AI34,"-",AI19+AI23+AI27+AI31+AG34)</f>
        <v>0-0</v>
      </c>
      <c r="AK11" s="29" t="str">
        <f>CONCATENATE(AC19+AC23+AC27+AC31+AE34,"-",AE19+AE23+AE27+AE31+AC34)</f>
        <v>0-0</v>
      </c>
      <c r="AL11" s="70"/>
    </row>
    <row r="12" spans="2:38" ht="14.25" customHeight="1">
      <c r="B12" s="20"/>
      <c r="C12" s="30">
        <v>3</v>
      </c>
      <c r="D12" s="36"/>
      <c r="E12" s="14">
        <f>IF(B12=0,"",INDEX(Nimet!$A$2:$D$251,B12,4))</f>
      </c>
      <c r="F12" s="176" t="str">
        <f>CONCATENATE(AE26,"-",AC26)</f>
        <v>0-0</v>
      </c>
      <c r="G12" s="177"/>
      <c r="H12" s="177"/>
      <c r="I12" s="177"/>
      <c r="J12" s="178"/>
      <c r="K12" s="176" t="str">
        <f>CONCATENATE(AE31,"-",AC31)</f>
        <v>0-0</v>
      </c>
      <c r="L12" s="177"/>
      <c r="M12" s="177"/>
      <c r="N12" s="177"/>
      <c r="O12" s="178"/>
      <c r="P12" s="179"/>
      <c r="Q12" s="180"/>
      <c r="R12" s="180"/>
      <c r="S12" s="180"/>
      <c r="T12" s="181"/>
      <c r="U12" s="176" t="str">
        <f>CONCATENATE(AC35,"-",AE35)</f>
        <v>0-0</v>
      </c>
      <c r="V12" s="177"/>
      <c r="W12" s="177"/>
      <c r="X12" s="177"/>
      <c r="Y12" s="178"/>
      <c r="Z12" s="176" t="str">
        <f>CONCATENATE(AC24,"-",AE24)</f>
        <v>0-0</v>
      </c>
      <c r="AA12" s="177"/>
      <c r="AB12" s="177"/>
      <c r="AC12" s="177"/>
      <c r="AD12" s="178"/>
      <c r="AE12" s="176" t="str">
        <f>CONCATENATE(AC20,"-",AE20)</f>
        <v>0-0</v>
      </c>
      <c r="AF12" s="177"/>
      <c r="AG12" s="177"/>
      <c r="AH12" s="177"/>
      <c r="AI12" s="178"/>
      <c r="AJ12" s="29" t="str">
        <f>CONCATENATE(AG20+AG24+AI26+AI31+AG35,"-",AI20+AI24+AG26+AG31+AI35)</f>
        <v>0-0</v>
      </c>
      <c r="AK12" s="29" t="str">
        <f>CONCATENATE(AC20+AC24+AE26+AE31+AC35,"-",AE20+AE24+AC26+AC31+AE35)</f>
        <v>0-0</v>
      </c>
      <c r="AL12" s="70"/>
    </row>
    <row r="13" spans="2:38" ht="14.25" customHeight="1">
      <c r="B13" s="20"/>
      <c r="C13" s="30">
        <v>4</v>
      </c>
      <c r="D13" s="36"/>
      <c r="E13" s="14">
        <f>IF(B13=0,"",INDEX(Nimet!$A$2:$D$251,B13,4))</f>
      </c>
      <c r="F13" s="176" t="str">
        <f>CONCATENATE(AE22,"-",AC22)</f>
        <v>0-0</v>
      </c>
      <c r="G13" s="177"/>
      <c r="H13" s="177"/>
      <c r="I13" s="177"/>
      <c r="J13" s="178"/>
      <c r="K13" s="176" t="str">
        <f>CONCATENATE(AE19,"-",AC19)</f>
        <v>0-0</v>
      </c>
      <c r="L13" s="177"/>
      <c r="M13" s="177"/>
      <c r="N13" s="177"/>
      <c r="O13" s="178"/>
      <c r="P13" s="176" t="str">
        <f>CONCATENATE(AE35,"-",AC35)</f>
        <v>0-0</v>
      </c>
      <c r="Q13" s="177"/>
      <c r="R13" s="177"/>
      <c r="S13" s="177"/>
      <c r="T13" s="178"/>
      <c r="U13" s="179"/>
      <c r="V13" s="180"/>
      <c r="W13" s="180"/>
      <c r="X13" s="180"/>
      <c r="Y13" s="181"/>
      <c r="Z13" s="176" t="str">
        <f>CONCATENATE(AC32,"-",AE32)</f>
        <v>0-0</v>
      </c>
      <c r="AA13" s="177"/>
      <c r="AB13" s="177"/>
      <c r="AC13" s="177"/>
      <c r="AD13" s="178"/>
      <c r="AE13" s="176" t="str">
        <f>CONCATENATE(AC28,"-",AE28)</f>
        <v>0-0</v>
      </c>
      <c r="AF13" s="177"/>
      <c r="AG13" s="177"/>
      <c r="AH13" s="177"/>
      <c r="AI13" s="178"/>
      <c r="AJ13" s="29" t="str">
        <f>CONCATENATE(AI19+AI22+AG28+AG32+AI35,"-",AG19+AG22+AI28+AI32+AG35)</f>
        <v>0-0</v>
      </c>
      <c r="AK13" s="29" t="str">
        <f>CONCATENATE(AE19+AE22+AC28+AC32+AE35,"-",AC19+AC22+AE28+AE32+AC35)</f>
        <v>0-0</v>
      </c>
      <c r="AL13" s="70"/>
    </row>
    <row r="14" spans="2:38" ht="14.25" customHeight="1">
      <c r="B14" s="20"/>
      <c r="C14" s="30">
        <v>5</v>
      </c>
      <c r="D14" s="36"/>
      <c r="E14" s="14">
        <f>IF(B14=0,"",INDEX(Nimet!$A$2:$D$251,B14,4))</f>
      </c>
      <c r="F14" s="176" t="str">
        <f>CONCATENATE(AE18,"-",AC18)</f>
        <v>0-0</v>
      </c>
      <c r="G14" s="177"/>
      <c r="H14" s="177"/>
      <c r="I14" s="177"/>
      <c r="J14" s="178"/>
      <c r="K14" s="176" t="str">
        <f>CONCATENATE(AE27,"-",AC27)</f>
        <v>0-0</v>
      </c>
      <c r="L14" s="177"/>
      <c r="M14" s="177"/>
      <c r="N14" s="177"/>
      <c r="O14" s="178"/>
      <c r="P14" s="176" t="str">
        <f>CONCATENATE(AE24,"-",AC24)</f>
        <v>0-0</v>
      </c>
      <c r="Q14" s="177"/>
      <c r="R14" s="177"/>
      <c r="S14" s="177"/>
      <c r="T14" s="178"/>
      <c r="U14" s="176" t="str">
        <f>CONCATENATE(AE32,"-",AC32)</f>
        <v>0-0</v>
      </c>
      <c r="V14" s="177"/>
      <c r="W14" s="177"/>
      <c r="X14" s="177"/>
      <c r="Y14" s="178"/>
      <c r="Z14" s="179"/>
      <c r="AA14" s="180"/>
      <c r="AB14" s="180"/>
      <c r="AC14" s="180"/>
      <c r="AD14" s="181"/>
      <c r="AE14" s="176" t="str">
        <f>CONCATENATE(AC36,"-",AE36)</f>
        <v>0-0</v>
      </c>
      <c r="AF14" s="177"/>
      <c r="AG14" s="177"/>
      <c r="AH14" s="177"/>
      <c r="AI14" s="178"/>
      <c r="AJ14" s="29" t="str">
        <f>CONCATENATE(AI18+AI24+AI27+AI32+AG36,"-",AG18+AG24+AG27+AG32+AI36)</f>
        <v>0-0</v>
      </c>
      <c r="AK14" s="29" t="str">
        <f>CONCATENATE(AE18+AE24+AE27+AE32+AC36,"-",AC18+AC24+AC27+AC32+AE36)</f>
        <v>0-0</v>
      </c>
      <c r="AL14" s="70"/>
    </row>
    <row r="15" spans="2:38" ht="14.25" customHeight="1">
      <c r="B15" s="20"/>
      <c r="C15" s="30">
        <v>6</v>
      </c>
      <c r="D15" s="36"/>
      <c r="E15" s="14">
        <f>IF(B15=0,"",INDEX(Nimet!$A$2:$D$251,B15,4))</f>
      </c>
      <c r="F15" s="176" t="str">
        <f>CONCATENATE(AE30,"-",AC30)</f>
        <v>0-0</v>
      </c>
      <c r="G15" s="177"/>
      <c r="H15" s="177"/>
      <c r="I15" s="177"/>
      <c r="J15" s="178"/>
      <c r="K15" s="176" t="str">
        <f>CONCATENATE(AE23,"-",AC23)</f>
        <v>0-0</v>
      </c>
      <c r="L15" s="177"/>
      <c r="M15" s="177"/>
      <c r="N15" s="177"/>
      <c r="O15" s="178"/>
      <c r="P15" s="176" t="str">
        <f>CONCATENATE(AE20,"-",AC20)</f>
        <v>0-0</v>
      </c>
      <c r="Q15" s="177"/>
      <c r="R15" s="177"/>
      <c r="S15" s="177"/>
      <c r="T15" s="178"/>
      <c r="U15" s="176" t="str">
        <f>CONCATENATE(AE28,"-",AC28)</f>
        <v>0-0</v>
      </c>
      <c r="V15" s="177"/>
      <c r="W15" s="177"/>
      <c r="X15" s="177"/>
      <c r="Y15" s="178"/>
      <c r="Z15" s="176" t="str">
        <f>CONCATENATE(AE36,"-",AC36)</f>
        <v>0-0</v>
      </c>
      <c r="AA15" s="177"/>
      <c r="AB15" s="177"/>
      <c r="AC15" s="177"/>
      <c r="AD15" s="178"/>
      <c r="AE15" s="179"/>
      <c r="AF15" s="180"/>
      <c r="AG15" s="180"/>
      <c r="AH15" s="180"/>
      <c r="AI15" s="181"/>
      <c r="AJ15" s="29" t="str">
        <f>CONCATENATE(AI20+AI23+AI28+AI30+AI36,"-",AG20+AG23+AG28+AG30+AG36)</f>
        <v>0-0</v>
      </c>
      <c r="AK15" s="29" t="str">
        <f>CONCATENATE(AE20+AE23+AE28+AE30+AE36,"-",AC20+AC23+AC28+AC30+AC36)</f>
        <v>0-0</v>
      </c>
      <c r="AL15" s="70"/>
    </row>
    <row r="16" spans="2:39" ht="14.25" customHeight="1">
      <c r="B16" s="16"/>
      <c r="C16" s="3"/>
      <c r="D16" s="3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1"/>
      <c r="AK16" s="97"/>
      <c r="AL16" s="97"/>
      <c r="AM16" s="6"/>
    </row>
    <row r="17" spans="3:38" ht="14.25" customHeight="1" outlineLevel="1">
      <c r="C17" s="19" t="s">
        <v>28</v>
      </c>
      <c r="E17" s="80"/>
      <c r="F17" s="80"/>
      <c r="G17" s="80"/>
      <c r="H17" s="98"/>
      <c r="I17" s="99">
        <v>1</v>
      </c>
      <c r="J17" s="100"/>
      <c r="K17" s="101"/>
      <c r="L17" s="102"/>
      <c r="M17" s="103">
        <v>2</v>
      </c>
      <c r="N17" s="104"/>
      <c r="O17" s="101"/>
      <c r="P17" s="102"/>
      <c r="Q17" s="103">
        <v>3</v>
      </c>
      <c r="R17" s="105"/>
      <c r="S17" s="80"/>
      <c r="T17" s="106"/>
      <c r="U17" s="107">
        <v>4</v>
      </c>
      <c r="V17" s="105"/>
      <c r="W17" s="80"/>
      <c r="X17" s="106"/>
      <c r="Y17" s="107">
        <v>5</v>
      </c>
      <c r="Z17" s="105"/>
      <c r="AA17" s="96"/>
      <c r="AB17" s="96"/>
      <c r="AC17" s="106"/>
      <c r="AD17" s="108" t="s">
        <v>34</v>
      </c>
      <c r="AE17" s="105"/>
      <c r="AF17" s="101"/>
      <c r="AG17" s="102"/>
      <c r="AH17" s="109" t="s">
        <v>35</v>
      </c>
      <c r="AI17" s="110"/>
      <c r="AJ17" s="80"/>
      <c r="AK17" s="80"/>
      <c r="AL17" s="111"/>
    </row>
    <row r="18" spans="1:41" ht="14.25" customHeight="1" outlineLevel="1">
      <c r="A18" s="15" t="s">
        <v>4</v>
      </c>
      <c r="C18" s="1" t="str">
        <f>CONCATENATE(E10,"  -  ",E14)</f>
        <v>  -  </v>
      </c>
      <c r="E18" s="80"/>
      <c r="F18" s="80"/>
      <c r="G18" s="80"/>
      <c r="H18" s="93"/>
      <c r="I18" s="81" t="s">
        <v>27</v>
      </c>
      <c r="J18" s="94"/>
      <c r="K18" s="72"/>
      <c r="L18" s="65"/>
      <c r="M18" s="71" t="s">
        <v>27</v>
      </c>
      <c r="N18" s="66"/>
      <c r="O18" s="72"/>
      <c r="P18" s="65"/>
      <c r="Q18" s="71" t="s">
        <v>27</v>
      </c>
      <c r="R18" s="66"/>
      <c r="S18" s="73"/>
      <c r="T18" s="65"/>
      <c r="U18" s="71" t="s">
        <v>27</v>
      </c>
      <c r="V18" s="66"/>
      <c r="W18" s="73"/>
      <c r="X18" s="65"/>
      <c r="Y18" s="71" t="s">
        <v>27</v>
      </c>
      <c r="Z18" s="66"/>
      <c r="AA18" s="72"/>
      <c r="AB18" s="72"/>
      <c r="AC18" s="74">
        <f>IF($H18-$J18&gt;0,1,0)+IF($L18-$N18&gt;0,1,0)+IF($P18-$R18&gt;0,1,0)+IF($T18-$V18&gt;0,1,0)+IF($X18-$Z18&gt;0,1,0)</f>
        <v>0</v>
      </c>
      <c r="AD18" s="75" t="s">
        <v>27</v>
      </c>
      <c r="AE18" s="76">
        <f>IF($H18-$J18&lt;0,1,0)+IF($L18-$N18&lt;0,1,0)+IF($P18-$R18&lt;0,1,0)+IF($T18-$V18&lt;0,1,0)+IF($X18-$Z18&lt;0,1,0)</f>
        <v>0</v>
      </c>
      <c r="AF18" s="77"/>
      <c r="AG18" s="78">
        <f>IF($AC18-$AE18&gt;0,1,0)</f>
        <v>0</v>
      </c>
      <c r="AH18" s="67" t="s">
        <v>27</v>
      </c>
      <c r="AI18" s="79">
        <f>IF($AC18-$AE18&lt;0,1,0)</f>
        <v>0</v>
      </c>
      <c r="AJ18" s="80"/>
      <c r="AK18" s="80"/>
      <c r="AL18" s="80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  -  </v>
      </c>
      <c r="E19" s="80"/>
      <c r="F19" s="80"/>
      <c r="G19" s="80"/>
      <c r="H19" s="93"/>
      <c r="I19" s="81" t="s">
        <v>27</v>
      </c>
      <c r="J19" s="94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  -  </v>
      </c>
      <c r="E20" s="80"/>
      <c r="F20" s="80"/>
      <c r="G20" s="80"/>
      <c r="H20" s="93"/>
      <c r="I20" s="81" t="s">
        <v>27</v>
      </c>
      <c r="J20" s="94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 outlineLevel="1">
      <c r="A21" s="15"/>
      <c r="E21" s="80"/>
      <c r="F21" s="80"/>
      <c r="G21" s="80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 outlineLevel="1">
      <c r="A22" s="15" t="s">
        <v>8</v>
      </c>
      <c r="C22" s="1" t="str">
        <f>CONCATENATE(E10,"  -  ",E13)</f>
        <v>  -  </v>
      </c>
      <c r="E22" s="80"/>
      <c r="F22" s="80"/>
      <c r="G22" s="80"/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  -  </v>
      </c>
      <c r="E23" s="80"/>
      <c r="F23" s="80"/>
      <c r="G23" s="80"/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74">
        <f>IF($H23-$J23&gt;0,1,0)+IF($L23-$N23&gt;0,1,0)+IF($P23-$R23&gt;0,1,0)+IF($T23-$V23&gt;0,1,0)+IF($X23-$Z23&gt;0,1,0)</f>
        <v>0</v>
      </c>
      <c r="AD23" s="75" t="s">
        <v>27</v>
      </c>
      <c r="AE23" s="76">
        <f>IF($H23-$J23&lt;0,1,0)+IF($L23-$N23&lt;0,1,0)+IF($P23-$R23&lt;0,1,0)+IF($T23-$V23&lt;0,1,0)+IF($X23-$Z23&lt;0,1,0)</f>
        <v>0</v>
      </c>
      <c r="AF23" s="77"/>
      <c r="AG23" s="78">
        <f>IF($AC23-$AE23&gt;0,1,0)</f>
        <v>0</v>
      </c>
      <c r="AH23" s="67" t="s">
        <v>27</v>
      </c>
      <c r="AI23" s="79">
        <f>IF($AC23-$AE23&lt;0,1,0)</f>
        <v>0</v>
      </c>
      <c r="AJ23" s="80"/>
      <c r="AK23" s="80"/>
      <c r="AL23" s="80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  -  </v>
      </c>
      <c r="E24" s="80"/>
      <c r="F24" s="80"/>
      <c r="G24" s="80"/>
      <c r="H24" s="65"/>
      <c r="I24" s="71" t="s">
        <v>27</v>
      </c>
      <c r="J24" s="66"/>
      <c r="K24" s="72"/>
      <c r="L24" s="65"/>
      <c r="M24" s="71" t="s">
        <v>27</v>
      </c>
      <c r="N24" s="66"/>
      <c r="O24" s="72"/>
      <c r="P24" s="65"/>
      <c r="Q24" s="71" t="s">
        <v>27</v>
      </c>
      <c r="R24" s="66"/>
      <c r="S24" s="73"/>
      <c r="T24" s="65"/>
      <c r="U24" s="71" t="s">
        <v>27</v>
      </c>
      <c r="V24" s="66"/>
      <c r="W24" s="73"/>
      <c r="X24" s="65"/>
      <c r="Y24" s="71" t="s">
        <v>27</v>
      </c>
      <c r="Z24" s="66"/>
      <c r="AA24" s="72"/>
      <c r="AB24" s="72"/>
      <c r="AC24" s="74">
        <f>IF($H24-$J24&gt;0,1,0)+IF($L24-$N24&gt;0,1,0)+IF($P24-$R24&gt;0,1,0)+IF($T24-$V24&gt;0,1,0)+IF($X24-$Z24&gt;0,1,0)</f>
        <v>0</v>
      </c>
      <c r="AD24" s="75" t="s">
        <v>27</v>
      </c>
      <c r="AE24" s="76">
        <f>IF($H24-$J24&lt;0,1,0)+IF($L24-$N24&lt;0,1,0)+IF($P24-$R24&lt;0,1,0)+IF($T24-$V24&lt;0,1,0)+IF($X24-$Z24&lt;0,1,0)</f>
        <v>0</v>
      </c>
      <c r="AF24" s="77"/>
      <c r="AG24" s="78">
        <f>IF($AC24-$AE24&gt;0,1,0)</f>
        <v>0</v>
      </c>
      <c r="AH24" s="67" t="s">
        <v>27</v>
      </c>
      <c r="AI24" s="79">
        <f>IF($AC24-$AE24&lt;0,1,0)</f>
        <v>0</v>
      </c>
      <c r="AJ24" s="80"/>
      <c r="AK24" s="80"/>
      <c r="AL24" s="80"/>
      <c r="AN24" s="7"/>
      <c r="AO24" s="18"/>
    </row>
    <row r="25" spans="1:41" ht="14.25" customHeight="1" outlineLevel="1">
      <c r="A25" s="15"/>
      <c r="E25" s="80"/>
      <c r="F25" s="80"/>
      <c r="G25" s="80"/>
      <c r="H25" s="82"/>
      <c r="I25" s="83"/>
      <c r="J25" s="84"/>
      <c r="K25" s="72"/>
      <c r="L25" s="82"/>
      <c r="M25" s="83"/>
      <c r="N25" s="84"/>
      <c r="O25" s="72"/>
      <c r="P25" s="82"/>
      <c r="Q25" s="83"/>
      <c r="R25" s="84"/>
      <c r="S25" s="73"/>
      <c r="T25" s="82"/>
      <c r="U25" s="83"/>
      <c r="V25" s="84"/>
      <c r="W25" s="73"/>
      <c r="X25" s="82"/>
      <c r="Y25" s="83"/>
      <c r="Z25" s="84"/>
      <c r="AA25" s="72"/>
      <c r="AB25" s="72"/>
      <c r="AC25" s="74"/>
      <c r="AD25" s="75"/>
      <c r="AE25" s="76"/>
      <c r="AF25" s="77"/>
      <c r="AG25" s="78"/>
      <c r="AH25" s="68"/>
      <c r="AI25" s="79"/>
      <c r="AJ25" s="80"/>
      <c r="AK25" s="80"/>
      <c r="AL25" s="80"/>
      <c r="AO25" s="18"/>
    </row>
    <row r="26" spans="1:41" ht="14.25" customHeight="1" outlineLevel="1">
      <c r="A26" s="15" t="s">
        <v>12</v>
      </c>
      <c r="C26" s="1" t="str">
        <f>CONCATENATE(E10,"  -  ",E12)</f>
        <v>  -  </v>
      </c>
      <c r="E26" s="80"/>
      <c r="F26" s="80"/>
      <c r="G26" s="80"/>
      <c r="H26" s="65"/>
      <c r="I26" s="71" t="s">
        <v>27</v>
      </c>
      <c r="J26" s="66"/>
      <c r="K26" s="72"/>
      <c r="L26" s="65"/>
      <c r="M26" s="71" t="s">
        <v>27</v>
      </c>
      <c r="N26" s="66"/>
      <c r="O26" s="72"/>
      <c r="P26" s="65"/>
      <c r="Q26" s="71" t="s">
        <v>27</v>
      </c>
      <c r="R26" s="66"/>
      <c r="S26" s="73"/>
      <c r="T26" s="65"/>
      <c r="U26" s="71" t="s">
        <v>27</v>
      </c>
      <c r="V26" s="66"/>
      <c r="W26" s="73"/>
      <c r="X26" s="65"/>
      <c r="Y26" s="71" t="s">
        <v>27</v>
      </c>
      <c r="Z26" s="66"/>
      <c r="AA26" s="72"/>
      <c r="AB26" s="72"/>
      <c r="AC26" s="74">
        <f>IF($H26-$J26&gt;0,1,0)+IF($L26-$N26&gt;0,1,0)+IF($P26-$R26&gt;0,1,0)+IF($T26-$V26&gt;0,1,0)+IF($X26-$Z26&gt;0,1,0)</f>
        <v>0</v>
      </c>
      <c r="AD26" s="75" t="s">
        <v>27</v>
      </c>
      <c r="AE26" s="76">
        <f>IF($H26-$J26&lt;0,1,0)+IF($L26-$N26&lt;0,1,0)+IF($P26-$R26&lt;0,1,0)+IF($T26-$V26&lt;0,1,0)+IF($X26-$Z26&lt;0,1,0)</f>
        <v>0</v>
      </c>
      <c r="AF26" s="77"/>
      <c r="AG26" s="78">
        <f>IF($AC26-$AE26&gt;0,1,0)</f>
        <v>0</v>
      </c>
      <c r="AH26" s="67" t="s">
        <v>27</v>
      </c>
      <c r="AI26" s="79">
        <f>IF($AC26-$AE26&lt;0,1,0)</f>
        <v>0</v>
      </c>
      <c r="AJ26" s="80"/>
      <c r="AK26" s="80"/>
      <c r="AL26" s="80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  -  </v>
      </c>
      <c r="E27" s="80"/>
      <c r="F27" s="80"/>
      <c r="G27" s="80"/>
      <c r="H27" s="65"/>
      <c r="I27" s="71" t="s">
        <v>27</v>
      </c>
      <c r="J27" s="66"/>
      <c r="K27" s="72"/>
      <c r="L27" s="65"/>
      <c r="M27" s="71" t="s">
        <v>27</v>
      </c>
      <c r="N27" s="66"/>
      <c r="O27" s="72"/>
      <c r="P27" s="65"/>
      <c r="Q27" s="71" t="s">
        <v>27</v>
      </c>
      <c r="R27" s="66"/>
      <c r="S27" s="73"/>
      <c r="T27" s="65"/>
      <c r="U27" s="71" t="s">
        <v>27</v>
      </c>
      <c r="V27" s="66"/>
      <c r="W27" s="73"/>
      <c r="X27" s="65"/>
      <c r="Y27" s="71" t="s">
        <v>27</v>
      </c>
      <c r="Z27" s="66"/>
      <c r="AA27" s="72"/>
      <c r="AB27" s="72"/>
      <c r="AC27" s="74">
        <f>IF($H27-$J27&gt;0,1,0)+IF($L27-$N27&gt;0,1,0)+IF($P27-$R27&gt;0,1,0)+IF($T27-$V27&gt;0,1,0)+IF($X27-$Z27&gt;0,1,0)</f>
        <v>0</v>
      </c>
      <c r="AD27" s="75" t="s">
        <v>27</v>
      </c>
      <c r="AE27" s="76">
        <f>IF($H27-$J27&lt;0,1,0)+IF($L27-$N27&lt;0,1,0)+IF($P27-$R27&lt;0,1,0)+IF($T27-$V27&lt;0,1,0)+IF($X27-$Z27&lt;0,1,0)</f>
        <v>0</v>
      </c>
      <c r="AF27" s="77"/>
      <c r="AG27" s="78">
        <f>IF($AC27-$AE27&gt;0,1,0)</f>
        <v>0</v>
      </c>
      <c r="AH27" s="67" t="s">
        <v>27</v>
      </c>
      <c r="AI27" s="79">
        <f>IF($AC27-$AE27&lt;0,1,0)</f>
        <v>0</v>
      </c>
      <c r="AJ27" s="80"/>
      <c r="AK27" s="80"/>
      <c r="AL27" s="80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  -  </v>
      </c>
      <c r="E28" s="80"/>
      <c r="F28" s="80"/>
      <c r="G28" s="80"/>
      <c r="H28" s="65"/>
      <c r="I28" s="71" t="s">
        <v>27</v>
      </c>
      <c r="J28" s="66"/>
      <c r="K28" s="72"/>
      <c r="L28" s="65"/>
      <c r="M28" s="71" t="s">
        <v>27</v>
      </c>
      <c r="N28" s="66"/>
      <c r="O28" s="72"/>
      <c r="P28" s="65"/>
      <c r="Q28" s="71" t="s">
        <v>27</v>
      </c>
      <c r="R28" s="66"/>
      <c r="S28" s="73"/>
      <c r="T28" s="65"/>
      <c r="U28" s="71" t="s">
        <v>27</v>
      </c>
      <c r="V28" s="66"/>
      <c r="W28" s="73"/>
      <c r="X28" s="65"/>
      <c r="Y28" s="71" t="s">
        <v>27</v>
      </c>
      <c r="Z28" s="66"/>
      <c r="AA28" s="72"/>
      <c r="AB28" s="72"/>
      <c r="AC28" s="74">
        <f>IF($H28-$J28&gt;0,1,0)+IF($L28-$N28&gt;0,1,0)+IF($P28-$R28&gt;0,1,0)+IF($T28-$V28&gt;0,1,0)+IF($X28-$Z28&gt;0,1,0)</f>
        <v>0</v>
      </c>
      <c r="AD28" s="75" t="s">
        <v>27</v>
      </c>
      <c r="AE28" s="76">
        <f>IF($H28-$J28&lt;0,1,0)+IF($L28-$N28&lt;0,1,0)+IF($P28-$R28&lt;0,1,0)+IF($T28-$V28&lt;0,1,0)+IF($X28-$Z28&lt;0,1,0)</f>
        <v>0</v>
      </c>
      <c r="AF28" s="77"/>
      <c r="AG28" s="78">
        <f>IF($AC28-$AE28&gt;0,1,0)</f>
        <v>0</v>
      </c>
      <c r="AH28" s="67" t="s">
        <v>27</v>
      </c>
      <c r="AI28" s="79">
        <f>IF($AC28-$AE28&lt;0,1,0)</f>
        <v>0</v>
      </c>
      <c r="AJ28" s="80"/>
      <c r="AK28" s="80"/>
      <c r="AL28" s="80"/>
      <c r="AN28" s="7"/>
      <c r="AO28" s="18"/>
    </row>
    <row r="29" spans="1:41" ht="14.25" customHeight="1" outlineLevel="1">
      <c r="A29" s="15"/>
      <c r="E29" s="80"/>
      <c r="F29" s="80"/>
      <c r="G29" s="80"/>
      <c r="H29" s="82"/>
      <c r="I29" s="83"/>
      <c r="J29" s="84"/>
      <c r="K29" s="72"/>
      <c r="L29" s="82"/>
      <c r="M29" s="83"/>
      <c r="N29" s="84"/>
      <c r="O29" s="72"/>
      <c r="P29" s="82"/>
      <c r="Q29" s="83"/>
      <c r="R29" s="84"/>
      <c r="S29" s="73"/>
      <c r="T29" s="82"/>
      <c r="U29" s="83"/>
      <c r="V29" s="84"/>
      <c r="W29" s="73"/>
      <c r="X29" s="82"/>
      <c r="Y29" s="83"/>
      <c r="Z29" s="84"/>
      <c r="AA29" s="72"/>
      <c r="AB29" s="72"/>
      <c r="AC29" s="74"/>
      <c r="AD29" s="75"/>
      <c r="AE29" s="76"/>
      <c r="AF29" s="77"/>
      <c r="AG29" s="78"/>
      <c r="AH29" s="68"/>
      <c r="AI29" s="79"/>
      <c r="AJ29" s="80"/>
      <c r="AK29" s="80"/>
      <c r="AL29" s="80"/>
      <c r="AO29" s="18"/>
    </row>
    <row r="30" spans="1:41" ht="14.25" customHeight="1" outlineLevel="1">
      <c r="A30" s="15" t="s">
        <v>16</v>
      </c>
      <c r="C30" s="1" t="str">
        <f>CONCATENATE(E10,"  -  ",E15)</f>
        <v>  -  </v>
      </c>
      <c r="E30" s="80"/>
      <c r="F30" s="80"/>
      <c r="G30" s="80"/>
      <c r="H30" s="65"/>
      <c r="I30" s="71" t="s">
        <v>27</v>
      </c>
      <c r="J30" s="66"/>
      <c r="K30" s="72"/>
      <c r="L30" s="65"/>
      <c r="M30" s="71" t="s">
        <v>27</v>
      </c>
      <c r="N30" s="66"/>
      <c r="O30" s="72"/>
      <c r="P30" s="65"/>
      <c r="Q30" s="71" t="s">
        <v>27</v>
      </c>
      <c r="R30" s="66"/>
      <c r="S30" s="73"/>
      <c r="T30" s="65"/>
      <c r="U30" s="71" t="s">
        <v>27</v>
      </c>
      <c r="V30" s="66"/>
      <c r="W30" s="73"/>
      <c r="X30" s="65"/>
      <c r="Y30" s="71" t="s">
        <v>27</v>
      </c>
      <c r="Z30" s="66"/>
      <c r="AA30" s="72"/>
      <c r="AB30" s="72"/>
      <c r="AC30" s="74">
        <f>IF($H30-$J30&gt;0,1,0)+IF($L30-$N30&gt;0,1,0)+IF($P30-$R30&gt;0,1,0)+IF($T30-$V30&gt;0,1,0)+IF($X30-$Z30&gt;0,1,0)</f>
        <v>0</v>
      </c>
      <c r="AD30" s="75" t="s">
        <v>27</v>
      </c>
      <c r="AE30" s="76">
        <f>IF($H30-$J30&lt;0,1,0)+IF($L30-$N30&lt;0,1,0)+IF($P30-$R30&lt;0,1,0)+IF($T30-$V30&lt;0,1,0)+IF($X30-$Z30&lt;0,1,0)</f>
        <v>0</v>
      </c>
      <c r="AF30" s="77"/>
      <c r="AG30" s="78">
        <f>IF($AC30-$AE30&gt;0,1,0)</f>
        <v>0</v>
      </c>
      <c r="AH30" s="67" t="s">
        <v>27</v>
      </c>
      <c r="AI30" s="79">
        <f>IF($AC30-$AE30&lt;0,1,0)</f>
        <v>0</v>
      </c>
      <c r="AJ30" s="80"/>
      <c r="AK30" s="80"/>
      <c r="AL30" s="80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  -  </v>
      </c>
      <c r="E31" s="80"/>
      <c r="F31" s="80"/>
      <c r="G31" s="80"/>
      <c r="H31" s="65"/>
      <c r="I31" s="71" t="s">
        <v>27</v>
      </c>
      <c r="J31" s="66"/>
      <c r="K31" s="72"/>
      <c r="L31" s="65"/>
      <c r="M31" s="71" t="s">
        <v>27</v>
      </c>
      <c r="N31" s="66"/>
      <c r="O31" s="72"/>
      <c r="P31" s="65"/>
      <c r="Q31" s="71" t="s">
        <v>27</v>
      </c>
      <c r="R31" s="66"/>
      <c r="S31" s="73"/>
      <c r="T31" s="65"/>
      <c r="U31" s="71" t="s">
        <v>27</v>
      </c>
      <c r="V31" s="66"/>
      <c r="W31" s="73"/>
      <c r="X31" s="65"/>
      <c r="Y31" s="71" t="s">
        <v>27</v>
      </c>
      <c r="Z31" s="66"/>
      <c r="AA31" s="72"/>
      <c r="AB31" s="72"/>
      <c r="AC31" s="74">
        <f>IF($H31-$J31&gt;0,1,0)+IF($L31-$N31&gt;0,1,0)+IF($P31-$R31&gt;0,1,0)+IF($T31-$V31&gt;0,1,0)+IF($X31-$Z31&gt;0,1,0)</f>
        <v>0</v>
      </c>
      <c r="AD31" s="75" t="s">
        <v>27</v>
      </c>
      <c r="AE31" s="76">
        <f>IF($H31-$J31&lt;0,1,0)+IF($L31-$N31&lt;0,1,0)+IF($P31-$R31&lt;0,1,0)+IF($T31-$V31&lt;0,1,0)+IF($X31-$Z31&lt;0,1,0)</f>
        <v>0</v>
      </c>
      <c r="AF31" s="77"/>
      <c r="AG31" s="78">
        <f>IF($AC31-$AE31&gt;0,1,0)</f>
        <v>0</v>
      </c>
      <c r="AH31" s="67" t="s">
        <v>27</v>
      </c>
      <c r="AI31" s="79">
        <f>IF($AC31-$AE31&lt;0,1,0)</f>
        <v>0</v>
      </c>
      <c r="AJ31" s="80"/>
      <c r="AK31" s="80"/>
      <c r="AL31" s="80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  -  </v>
      </c>
      <c r="E32" s="80"/>
      <c r="F32" s="80"/>
      <c r="G32" s="80"/>
      <c r="H32" s="65"/>
      <c r="I32" s="71" t="s">
        <v>27</v>
      </c>
      <c r="J32" s="66"/>
      <c r="K32" s="72"/>
      <c r="L32" s="65"/>
      <c r="M32" s="71" t="s">
        <v>27</v>
      </c>
      <c r="N32" s="66"/>
      <c r="O32" s="72"/>
      <c r="P32" s="65"/>
      <c r="Q32" s="71" t="s">
        <v>27</v>
      </c>
      <c r="R32" s="66"/>
      <c r="S32" s="73"/>
      <c r="T32" s="65"/>
      <c r="U32" s="71" t="s">
        <v>27</v>
      </c>
      <c r="V32" s="66"/>
      <c r="W32" s="73"/>
      <c r="X32" s="65"/>
      <c r="Y32" s="71" t="s">
        <v>27</v>
      </c>
      <c r="Z32" s="66"/>
      <c r="AA32" s="72"/>
      <c r="AB32" s="72"/>
      <c r="AC32" s="74">
        <f>IF($H32-$J32&gt;0,1,0)+IF($L32-$N32&gt;0,1,0)+IF($P32-$R32&gt;0,1,0)+IF($T32-$V32&gt;0,1,0)+IF($X32-$Z32&gt;0,1,0)</f>
        <v>0</v>
      </c>
      <c r="AD32" s="75" t="s">
        <v>27</v>
      </c>
      <c r="AE32" s="76">
        <f>IF($H32-$J32&lt;0,1,0)+IF($L32-$N32&lt;0,1,0)+IF($P32-$R32&lt;0,1,0)+IF($T32-$V32&lt;0,1,0)+IF($X32-$Z32&lt;0,1,0)</f>
        <v>0</v>
      </c>
      <c r="AF32" s="77"/>
      <c r="AG32" s="78">
        <f>IF($AC32-$AE32&gt;0,1,0)</f>
        <v>0</v>
      </c>
      <c r="AH32" s="67" t="s">
        <v>27</v>
      </c>
      <c r="AI32" s="79">
        <f>IF($AC32-$AE32&lt;0,1,0)</f>
        <v>0</v>
      </c>
      <c r="AJ32" s="80"/>
      <c r="AK32" s="80"/>
      <c r="AL32" s="80"/>
      <c r="AN32" s="7"/>
      <c r="AO32" s="18"/>
    </row>
    <row r="33" spans="1:41" ht="14.25" customHeight="1" outlineLevel="1">
      <c r="A33" s="15"/>
      <c r="E33" s="80"/>
      <c r="F33" s="80"/>
      <c r="G33" s="80"/>
      <c r="H33" s="82"/>
      <c r="I33" s="83"/>
      <c r="J33" s="84"/>
      <c r="K33" s="72"/>
      <c r="L33" s="82"/>
      <c r="M33" s="83"/>
      <c r="N33" s="84"/>
      <c r="O33" s="72"/>
      <c r="P33" s="82"/>
      <c r="Q33" s="83"/>
      <c r="R33" s="84"/>
      <c r="S33" s="73"/>
      <c r="T33" s="82"/>
      <c r="U33" s="83"/>
      <c r="V33" s="84"/>
      <c r="W33" s="73"/>
      <c r="X33" s="82"/>
      <c r="Y33" s="83"/>
      <c r="Z33" s="84"/>
      <c r="AA33" s="72"/>
      <c r="AB33" s="72"/>
      <c r="AC33" s="74"/>
      <c r="AD33" s="75"/>
      <c r="AE33" s="76"/>
      <c r="AF33" s="77"/>
      <c r="AG33" s="78"/>
      <c r="AH33" s="68"/>
      <c r="AI33" s="79"/>
      <c r="AJ33" s="80"/>
      <c r="AK33" s="80"/>
      <c r="AL33" s="80"/>
      <c r="AO33" s="18"/>
    </row>
    <row r="34" spans="1:41" ht="14.25" customHeight="1" outlineLevel="1">
      <c r="A34" s="15" t="s">
        <v>20</v>
      </c>
      <c r="C34" s="1" t="str">
        <f>CONCATENATE(E10,"  -  ",E11)</f>
        <v>  -  </v>
      </c>
      <c r="E34" s="80"/>
      <c r="F34" s="80"/>
      <c r="G34" s="80"/>
      <c r="H34" s="65"/>
      <c r="I34" s="71" t="s">
        <v>27</v>
      </c>
      <c r="J34" s="66"/>
      <c r="K34" s="72"/>
      <c r="L34" s="65"/>
      <c r="M34" s="71" t="s">
        <v>27</v>
      </c>
      <c r="N34" s="66"/>
      <c r="O34" s="72"/>
      <c r="P34" s="65"/>
      <c r="Q34" s="71" t="s">
        <v>27</v>
      </c>
      <c r="R34" s="66"/>
      <c r="S34" s="73"/>
      <c r="T34" s="65"/>
      <c r="U34" s="71" t="s">
        <v>27</v>
      </c>
      <c r="V34" s="66"/>
      <c r="W34" s="73"/>
      <c r="X34" s="65"/>
      <c r="Y34" s="71" t="s">
        <v>27</v>
      </c>
      <c r="Z34" s="66"/>
      <c r="AA34" s="72"/>
      <c r="AB34" s="72"/>
      <c r="AC34" s="74">
        <f>IF($H34-$J34&gt;0,1,0)+IF($L34-$N34&gt;0,1,0)+IF($P34-$R34&gt;0,1,0)+IF($T34-$V34&gt;0,1,0)+IF($X34-$Z34&gt;0,1,0)</f>
        <v>0</v>
      </c>
      <c r="AD34" s="75" t="s">
        <v>27</v>
      </c>
      <c r="AE34" s="76">
        <f>IF($H34-$J34&lt;0,1,0)+IF($L34-$N34&lt;0,1,0)+IF($P34-$R34&lt;0,1,0)+IF($T34-$V34&lt;0,1,0)+IF($X34-$Z34&lt;0,1,0)</f>
        <v>0</v>
      </c>
      <c r="AF34" s="77"/>
      <c r="AG34" s="78">
        <f>IF($AC34-$AE34&gt;0,1,0)</f>
        <v>0</v>
      </c>
      <c r="AH34" s="67" t="s">
        <v>27</v>
      </c>
      <c r="AI34" s="79">
        <f>IF($AC34-$AE34&lt;0,1,0)</f>
        <v>0</v>
      </c>
      <c r="AJ34" s="80"/>
      <c r="AK34" s="80"/>
      <c r="AL34" s="80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  -  </v>
      </c>
      <c r="E35" s="80"/>
      <c r="F35" s="80"/>
      <c r="G35" s="80"/>
      <c r="H35" s="65"/>
      <c r="I35" s="71" t="s">
        <v>27</v>
      </c>
      <c r="J35" s="66"/>
      <c r="K35" s="72"/>
      <c r="L35" s="65"/>
      <c r="M35" s="71" t="s">
        <v>27</v>
      </c>
      <c r="N35" s="66"/>
      <c r="O35" s="72"/>
      <c r="P35" s="65"/>
      <c r="Q35" s="71" t="s">
        <v>27</v>
      </c>
      <c r="R35" s="66"/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0</v>
      </c>
      <c r="AD35" s="75" t="s">
        <v>27</v>
      </c>
      <c r="AE35" s="76">
        <f>IF($H35-$J35&lt;0,1,0)+IF($L35-$N35&lt;0,1,0)+IF($P35-$R35&lt;0,1,0)+IF($T35-$V35&lt;0,1,0)+IF($X35-$Z35&lt;0,1,0)</f>
        <v>0</v>
      </c>
      <c r="AF35" s="77"/>
      <c r="AG35" s="78">
        <f>IF($AC35-$AE35&gt;0,1,0)</f>
        <v>0</v>
      </c>
      <c r="AH35" s="67" t="s">
        <v>27</v>
      </c>
      <c r="AI35" s="79">
        <f>IF($AC35-$AE35&lt;0,1,0)</f>
        <v>0</v>
      </c>
      <c r="AJ35" s="80"/>
      <c r="AK35" s="80"/>
      <c r="AL35" s="80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  -  </v>
      </c>
      <c r="E36" s="80"/>
      <c r="F36" s="80"/>
      <c r="G36" s="80"/>
      <c r="H36" s="65"/>
      <c r="I36" s="71" t="s">
        <v>27</v>
      </c>
      <c r="J36" s="66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85">
        <f>IF($H36-$J36&gt;0,1,0)+IF($L36-$N36&gt;0,1,0)+IF($P36-$R36&gt;0,1,0)+IF($T36-$V36&gt;0,1,0)+IF($X36-$Z36&gt;0,1,0)</f>
        <v>0</v>
      </c>
      <c r="AD36" s="86" t="s">
        <v>27</v>
      </c>
      <c r="AE36" s="87">
        <f>IF($H36-$J36&lt;0,1,0)+IF($L36-$N36&lt;0,1,0)+IF($P36-$R36&lt;0,1,0)+IF($T36-$V36&lt;0,1,0)+IF($X36-$Z36&lt;0,1,0)</f>
        <v>0</v>
      </c>
      <c r="AF36" s="77"/>
      <c r="AG36" s="88">
        <f>IF($AC36-$AE36&gt;0,1,0)</f>
        <v>0</v>
      </c>
      <c r="AH36" s="69" t="s">
        <v>27</v>
      </c>
      <c r="AI36" s="89">
        <f>IF($AC36-$AE36&lt;0,1,0)</f>
        <v>0</v>
      </c>
      <c r="AJ36" s="80"/>
      <c r="AK36" s="80"/>
      <c r="AL36" s="80"/>
      <c r="AN36" s="7"/>
      <c r="AO36" s="18"/>
    </row>
    <row r="37" spans="1:38" ht="14.25" customHeight="1" outlineLevel="1">
      <c r="A37" s="15"/>
      <c r="E37" s="80"/>
      <c r="F37" s="80"/>
      <c r="G37" s="8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92"/>
      <c r="S37" s="92"/>
      <c r="T37" s="92"/>
      <c r="U37" s="92"/>
      <c r="V37" s="80"/>
      <c r="W37" s="80"/>
      <c r="X37" s="80"/>
      <c r="Y37" s="80"/>
      <c r="Z37" s="80"/>
      <c r="AA37" s="80"/>
      <c r="AB37" s="80"/>
      <c r="AC37" s="80"/>
      <c r="AD37" s="90"/>
      <c r="AE37" s="90"/>
      <c r="AF37" s="90"/>
      <c r="AG37" s="90"/>
      <c r="AH37" s="80"/>
      <c r="AI37" s="80"/>
      <c r="AJ37" s="80"/>
      <c r="AK37" s="80"/>
      <c r="AL37" s="80"/>
    </row>
    <row r="38" spans="5:38" ht="14.25" customHeight="1"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5:38" ht="14.25" customHeight="1"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92"/>
      <c r="W39" s="92"/>
      <c r="X39" s="92"/>
      <c r="Y39" s="92"/>
      <c r="Z39" s="92"/>
      <c r="AA39" s="92"/>
      <c r="AB39" s="92"/>
      <c r="AC39" s="92"/>
      <c r="AD39" s="92"/>
      <c r="AE39" s="80"/>
      <c r="AF39" s="80"/>
      <c r="AG39" s="80"/>
      <c r="AH39" s="80"/>
      <c r="AI39" s="80"/>
      <c r="AJ39" s="80"/>
      <c r="AK39" s="80"/>
      <c r="AL39" s="80"/>
    </row>
    <row r="40" spans="5:38" ht="14.2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92"/>
      <c r="W40" s="92"/>
      <c r="X40" s="92"/>
      <c r="Y40" s="92"/>
      <c r="Z40" s="92"/>
      <c r="AA40" s="92"/>
      <c r="AB40" s="92"/>
      <c r="AC40" s="92"/>
      <c r="AD40" s="92"/>
      <c r="AE40" s="80"/>
      <c r="AF40" s="80"/>
      <c r="AG40" s="80"/>
      <c r="AH40" s="80"/>
      <c r="AI40" s="80"/>
      <c r="AJ40" s="80"/>
      <c r="AK40" s="80"/>
      <c r="AL40" s="80"/>
    </row>
    <row r="41" spans="5:38" ht="14.25" customHeight="1"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92"/>
      <c r="W41" s="92"/>
      <c r="X41" s="92"/>
      <c r="Y41" s="92"/>
      <c r="Z41" s="92"/>
      <c r="AA41" s="92"/>
      <c r="AB41" s="92"/>
      <c r="AC41" s="92"/>
      <c r="AD41" s="92"/>
      <c r="AE41" s="80"/>
      <c r="AF41" s="80"/>
      <c r="AG41" s="80"/>
      <c r="AH41" s="80"/>
      <c r="AI41" s="80"/>
      <c r="AJ41" s="80"/>
      <c r="AK41" s="80"/>
      <c r="AL41" s="80"/>
    </row>
    <row r="42" spans="5:38" ht="14.25" customHeight="1"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92"/>
      <c r="W42" s="92"/>
      <c r="X42" s="92"/>
      <c r="Y42" s="92"/>
      <c r="Z42" s="92"/>
      <c r="AA42" s="92"/>
      <c r="AB42" s="92"/>
      <c r="AC42" s="92"/>
      <c r="AD42" s="92"/>
      <c r="AE42" s="80"/>
      <c r="AF42" s="80"/>
      <c r="AG42" s="80"/>
      <c r="AH42" s="80"/>
      <c r="AI42" s="80"/>
      <c r="AJ42" s="80"/>
      <c r="AK42" s="80"/>
      <c r="AL42" s="80"/>
    </row>
    <row r="43" spans="5:38" ht="14.25" customHeight="1"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92"/>
      <c r="W43" s="92"/>
      <c r="X43" s="92"/>
      <c r="Y43" s="92"/>
      <c r="Z43" s="92"/>
      <c r="AA43" s="92"/>
      <c r="AB43" s="92"/>
      <c r="AC43" s="92"/>
      <c r="AD43" s="92"/>
      <c r="AE43" s="80"/>
      <c r="AF43" s="80"/>
      <c r="AG43" s="80"/>
      <c r="AH43" s="80"/>
      <c r="AI43" s="80"/>
      <c r="AJ43" s="80"/>
      <c r="AK43" s="80"/>
      <c r="AL43" s="80"/>
    </row>
    <row r="44" spans="5:38" ht="14.25" customHeight="1"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  <row r="45" spans="5:38" ht="14.25" customHeight="1"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</row>
  </sheetData>
  <sheetProtection sheet="1" objects="1" scenarios="1"/>
  <mergeCells count="42">
    <mergeCell ref="AE13:AI13"/>
    <mergeCell ref="AE14:AI14"/>
    <mergeCell ref="AE15:AI15"/>
    <mergeCell ref="AE9:AI9"/>
    <mergeCell ref="AE10:AI10"/>
    <mergeCell ref="AE11:AI11"/>
    <mergeCell ref="AE12:AI12"/>
    <mergeCell ref="Z13:AD13"/>
    <mergeCell ref="Z14:AD14"/>
    <mergeCell ref="Z15:AD15"/>
    <mergeCell ref="F10:J10"/>
    <mergeCell ref="P15:T15"/>
    <mergeCell ref="P14:T14"/>
    <mergeCell ref="F11:J11"/>
    <mergeCell ref="F12:J12"/>
    <mergeCell ref="F13:J13"/>
    <mergeCell ref="K12:O12"/>
    <mergeCell ref="Z9:AD9"/>
    <mergeCell ref="Z10:AD10"/>
    <mergeCell ref="Z11:AD11"/>
    <mergeCell ref="Z12:AD12"/>
    <mergeCell ref="K13:O13"/>
    <mergeCell ref="F14:J14"/>
    <mergeCell ref="F15:J15"/>
    <mergeCell ref="F9:J9"/>
    <mergeCell ref="K9:O9"/>
    <mergeCell ref="K10:O10"/>
    <mergeCell ref="K11:O11"/>
    <mergeCell ref="K14:O14"/>
    <mergeCell ref="K15:O15"/>
    <mergeCell ref="U9:Y9"/>
    <mergeCell ref="U10:Y10"/>
    <mergeCell ref="U11:Y11"/>
    <mergeCell ref="P11:T11"/>
    <mergeCell ref="P10:T10"/>
    <mergeCell ref="P9:T9"/>
    <mergeCell ref="U14:Y14"/>
    <mergeCell ref="U15:Y15"/>
    <mergeCell ref="P13:T13"/>
    <mergeCell ref="P12:T12"/>
    <mergeCell ref="U12:Y12"/>
    <mergeCell ref="U13:Y13"/>
  </mergeCells>
  <printOptions horizontalCentered="1"/>
  <pageMargins left="0.55" right="0.31" top="0.63" bottom="0.65" header="0.5118110236220472" footer="0.5118110236220472"/>
  <pageSetup fitToHeight="1" fitToWidth="1" horizontalDpi="300" verticalDpi="300" orientation="landscape" paperSize="9" scale="80" r:id="rId2"/>
  <headerFooter alignWithMargins="0">
    <oddFooter>&amp;C&amp;A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51"/>
  <dimension ref="A1:AO44"/>
  <sheetViews>
    <sheetView showGridLines="0" zoomScale="75" zoomScaleNormal="75" workbookViewId="0" topLeftCell="A1">
      <selection activeCell="A1" sqref="A1:AJ23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36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8" t="s">
        <v>12</v>
      </c>
      <c r="AJ2" s="28" t="s">
        <v>5</v>
      </c>
      <c r="AL2" s="28"/>
    </row>
    <row r="3" spans="3:38" ht="15" customHeight="1">
      <c r="C3" s="9"/>
      <c r="Z3" s="1" t="s">
        <v>7</v>
      </c>
      <c r="AG3" s="28" t="s">
        <v>8</v>
      </c>
      <c r="AJ3" s="28" t="s">
        <v>17</v>
      </c>
      <c r="AL3" s="28"/>
    </row>
    <row r="4" spans="3:38" ht="15" customHeight="1">
      <c r="C4" s="9"/>
      <c r="Z4" s="1" t="s">
        <v>11</v>
      </c>
      <c r="AG4" s="28" t="s">
        <v>20</v>
      </c>
      <c r="AJ4" s="28" t="s">
        <v>21</v>
      </c>
      <c r="AL4" s="28"/>
    </row>
    <row r="5" spans="3:38" ht="15" customHeight="1">
      <c r="C5" s="9"/>
      <c r="AJ5" s="28"/>
      <c r="AK5" s="28"/>
      <c r="AL5" s="28"/>
    </row>
    <row r="6" spans="3:38" ht="15" customHeight="1">
      <c r="C6" s="9"/>
      <c r="AJ6" s="28"/>
      <c r="AK6" s="28"/>
      <c r="AL6" s="28"/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6" ht="14.25" customHeight="1">
      <c r="C9" s="12"/>
      <c r="D9" s="13"/>
      <c r="E9" s="14"/>
      <c r="F9" s="173">
        <v>1</v>
      </c>
      <c r="G9" s="182"/>
      <c r="H9" s="182"/>
      <c r="I9" s="182"/>
      <c r="J9" s="183"/>
      <c r="K9" s="173">
        <v>2</v>
      </c>
      <c r="L9" s="174"/>
      <c r="M9" s="174"/>
      <c r="N9" s="174"/>
      <c r="O9" s="175"/>
      <c r="P9" s="173">
        <v>3</v>
      </c>
      <c r="Q9" s="174"/>
      <c r="R9" s="174"/>
      <c r="S9" s="174"/>
      <c r="T9" s="175"/>
      <c r="U9" s="173">
        <v>4</v>
      </c>
      <c r="V9" s="174"/>
      <c r="W9" s="174"/>
      <c r="X9" s="174"/>
      <c r="Y9" s="175"/>
      <c r="Z9" s="173" t="s">
        <v>0</v>
      </c>
      <c r="AA9" s="182"/>
      <c r="AB9" s="182"/>
      <c r="AC9" s="182"/>
      <c r="AD9" s="183"/>
      <c r="AE9" s="173" t="s">
        <v>1</v>
      </c>
      <c r="AF9" s="182"/>
      <c r="AG9" s="182"/>
      <c r="AH9" s="182"/>
      <c r="AI9" s="183"/>
      <c r="AJ9" s="29" t="s">
        <v>2</v>
      </c>
    </row>
    <row r="10" spans="2:36" ht="14.25" customHeight="1">
      <c r="B10" s="20"/>
      <c r="C10" s="30">
        <v>1</v>
      </c>
      <c r="D10" s="36"/>
      <c r="E10" s="14">
        <f>IF(B10=0,"",INDEX(Nimet!$A$2:$D$251,B10,4))</f>
      </c>
      <c r="F10" s="179"/>
      <c r="G10" s="180"/>
      <c r="H10" s="180"/>
      <c r="I10" s="180"/>
      <c r="J10" s="181"/>
      <c r="K10" s="176" t="str">
        <f>CONCATENATE(AC22,"-",AE22)</f>
        <v>0-0</v>
      </c>
      <c r="L10" s="177"/>
      <c r="M10" s="177"/>
      <c r="N10" s="177"/>
      <c r="O10" s="178"/>
      <c r="P10" s="176" t="str">
        <f>CONCATENATE(AC16,"-",AE16)</f>
        <v>0-0</v>
      </c>
      <c r="Q10" s="177"/>
      <c r="R10" s="177"/>
      <c r="S10" s="177"/>
      <c r="T10" s="178"/>
      <c r="U10" s="176" t="str">
        <f>CONCATENATE(AC19,"-",AE19)</f>
        <v>0-0</v>
      </c>
      <c r="V10" s="177"/>
      <c r="W10" s="177"/>
      <c r="X10" s="177"/>
      <c r="Y10" s="178"/>
      <c r="Z10" s="173" t="str">
        <f>CONCATENATE(AG16+AG19+AG22,"-",AI16+AI19+AI22)</f>
        <v>0-0</v>
      </c>
      <c r="AA10" s="174"/>
      <c r="AB10" s="174"/>
      <c r="AC10" s="174"/>
      <c r="AD10" s="175"/>
      <c r="AE10" s="173" t="str">
        <f>CONCATENATE(AC16+AC19+AC22,"-",AE16+AE19+AE22)</f>
        <v>0-0</v>
      </c>
      <c r="AF10" s="174"/>
      <c r="AG10" s="174"/>
      <c r="AH10" s="174"/>
      <c r="AI10" s="175"/>
      <c r="AJ10" s="70"/>
    </row>
    <row r="11" spans="2:36" ht="14.25" customHeight="1">
      <c r="B11" s="20"/>
      <c r="C11" s="30">
        <v>2</v>
      </c>
      <c r="D11" s="36"/>
      <c r="E11" s="14">
        <f>IF(B11=0,"",INDEX(Nimet!$A$2:$D$251,B11,4))</f>
      </c>
      <c r="F11" s="176" t="str">
        <f>CONCATENATE(AE22,"-",AC22)</f>
        <v>0-0</v>
      </c>
      <c r="G11" s="177"/>
      <c r="H11" s="177"/>
      <c r="I11" s="177"/>
      <c r="J11" s="178"/>
      <c r="K11" s="179"/>
      <c r="L11" s="180"/>
      <c r="M11" s="180"/>
      <c r="N11" s="180"/>
      <c r="O11" s="181"/>
      <c r="P11" s="176" t="str">
        <f>CONCATENATE(AC20,"-",AE20)</f>
        <v>0-0</v>
      </c>
      <c r="Q11" s="177"/>
      <c r="R11" s="177"/>
      <c r="S11" s="177"/>
      <c r="T11" s="178"/>
      <c r="U11" s="176" t="str">
        <f>CONCATENATE(AC17,"-",AE17)</f>
        <v>0-0</v>
      </c>
      <c r="V11" s="177"/>
      <c r="W11" s="177"/>
      <c r="X11" s="177"/>
      <c r="Y11" s="178"/>
      <c r="Z11" s="173" t="str">
        <f>CONCATENATE(AG17+AG20+AI22,"-",AI17+AI20+AG22)</f>
        <v>0-0</v>
      </c>
      <c r="AA11" s="174"/>
      <c r="AB11" s="174"/>
      <c r="AC11" s="174"/>
      <c r="AD11" s="175"/>
      <c r="AE11" s="173" t="str">
        <f>CONCATENATE(AC17+AC20+AE22,"-",AE17+AE20+AC22)</f>
        <v>0-0</v>
      </c>
      <c r="AF11" s="174"/>
      <c r="AG11" s="174"/>
      <c r="AH11" s="174"/>
      <c r="AI11" s="175"/>
      <c r="AJ11" s="70"/>
    </row>
    <row r="12" spans="2:36" ht="14.25" customHeight="1">
      <c r="B12" s="20"/>
      <c r="C12" s="30">
        <v>3</v>
      </c>
      <c r="D12" s="36"/>
      <c r="E12" s="14">
        <f>IF(B12=0,"",INDEX(Nimet!$A$2:$D$251,B12,4))</f>
      </c>
      <c r="F12" s="176" t="str">
        <f>CONCATENATE(AE16,"-",AC16)</f>
        <v>0-0</v>
      </c>
      <c r="G12" s="177"/>
      <c r="H12" s="177"/>
      <c r="I12" s="177"/>
      <c r="J12" s="178"/>
      <c r="K12" s="176" t="str">
        <f>CONCATENATE(AE20,"-",AC20)</f>
        <v>0-0</v>
      </c>
      <c r="L12" s="177"/>
      <c r="M12" s="177"/>
      <c r="N12" s="177"/>
      <c r="O12" s="178"/>
      <c r="P12" s="179"/>
      <c r="Q12" s="180"/>
      <c r="R12" s="180"/>
      <c r="S12" s="180"/>
      <c r="T12" s="181"/>
      <c r="U12" s="176" t="str">
        <f>CONCATENATE(AC23,"-",AE23)</f>
        <v>0-0</v>
      </c>
      <c r="V12" s="177"/>
      <c r="W12" s="177"/>
      <c r="X12" s="177"/>
      <c r="Y12" s="178"/>
      <c r="Z12" s="173" t="str">
        <f>CONCATENATE(AI16+AI20+AG23,"-",AG16+AG20+AI23)</f>
        <v>0-0</v>
      </c>
      <c r="AA12" s="174"/>
      <c r="AB12" s="174"/>
      <c r="AC12" s="174"/>
      <c r="AD12" s="175"/>
      <c r="AE12" s="173" t="str">
        <f>CONCATENATE(AE16+AE20+AC23,"-",AC16+AC20+AE23)</f>
        <v>0-0</v>
      </c>
      <c r="AF12" s="174"/>
      <c r="AG12" s="174"/>
      <c r="AH12" s="174"/>
      <c r="AI12" s="175"/>
      <c r="AJ12" s="70"/>
    </row>
    <row r="13" spans="2:36" ht="14.25" customHeight="1">
      <c r="B13" s="20"/>
      <c r="C13" s="30">
        <v>4</v>
      </c>
      <c r="D13" s="36"/>
      <c r="E13" s="14">
        <f>IF(B13=0,"",INDEX(Nimet!$A$2:$D$251,B13,4))</f>
      </c>
      <c r="F13" s="176" t="str">
        <f>CONCATENATE(AE19,"-",AC19)</f>
        <v>0-0</v>
      </c>
      <c r="G13" s="177"/>
      <c r="H13" s="177"/>
      <c r="I13" s="177"/>
      <c r="J13" s="178"/>
      <c r="K13" s="176" t="str">
        <f>CONCATENATE(AE17,"-",AC17)</f>
        <v>0-0</v>
      </c>
      <c r="L13" s="177"/>
      <c r="M13" s="177"/>
      <c r="N13" s="177"/>
      <c r="O13" s="178"/>
      <c r="P13" s="176" t="str">
        <f>CONCATENATE(AE23,"-",AC23)</f>
        <v>0-0</v>
      </c>
      <c r="Q13" s="177"/>
      <c r="R13" s="177"/>
      <c r="S13" s="177"/>
      <c r="T13" s="178"/>
      <c r="U13" s="179"/>
      <c r="V13" s="180"/>
      <c r="W13" s="180"/>
      <c r="X13" s="180"/>
      <c r="Y13" s="181"/>
      <c r="Z13" s="173" t="str">
        <f>CONCATENATE(AI17+AI19+AI23,"-",AG17+AG19+AG23)</f>
        <v>0-0</v>
      </c>
      <c r="AA13" s="174"/>
      <c r="AB13" s="174"/>
      <c r="AC13" s="174"/>
      <c r="AD13" s="175"/>
      <c r="AE13" s="173" t="str">
        <f>CONCATENATE(AE17+AE19+AE23,"-",AC17+AC19+AC23)</f>
        <v>0-0</v>
      </c>
      <c r="AF13" s="174"/>
      <c r="AG13" s="174"/>
      <c r="AH13" s="174"/>
      <c r="AI13" s="175"/>
      <c r="AJ13" s="70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60"/>
      <c r="I15" s="61">
        <v>1</v>
      </c>
      <c r="J15" s="62"/>
      <c r="K15" s="52"/>
      <c r="L15" s="55"/>
      <c r="M15" s="54">
        <v>2</v>
      </c>
      <c r="N15" s="56"/>
      <c r="O15" s="52"/>
      <c r="P15" s="55"/>
      <c r="Q15" s="54">
        <v>3</v>
      </c>
      <c r="R15" s="57"/>
      <c r="T15" s="58"/>
      <c r="U15" s="59">
        <v>4</v>
      </c>
      <c r="V15" s="57"/>
      <c r="X15" s="58"/>
      <c r="Y15" s="59">
        <v>5</v>
      </c>
      <c r="Z15" s="57"/>
      <c r="AA15" s="3"/>
      <c r="AB15" s="3"/>
      <c r="AC15" s="58"/>
      <c r="AD15" s="53" t="s">
        <v>34</v>
      </c>
      <c r="AE15" s="57"/>
      <c r="AF15" s="52"/>
      <c r="AG15" s="55"/>
      <c r="AH15" s="63" t="s">
        <v>35</v>
      </c>
      <c r="AI15" s="64"/>
      <c r="AL15" s="11"/>
    </row>
    <row r="16" spans="1:41" ht="14.25" customHeight="1">
      <c r="A16" s="15" t="s">
        <v>12</v>
      </c>
      <c r="C16" s="1" t="str">
        <f>CONCATENATE(E10,"  -  ",E12)</f>
        <v>  -  </v>
      </c>
      <c r="H16" s="65"/>
      <c r="I16" s="71" t="s">
        <v>27</v>
      </c>
      <c r="J16" s="66"/>
      <c r="K16" s="72"/>
      <c r="L16" s="65"/>
      <c r="M16" s="71" t="s">
        <v>27</v>
      </c>
      <c r="N16" s="66"/>
      <c r="O16" s="72"/>
      <c r="P16" s="65"/>
      <c r="Q16" s="71" t="s">
        <v>27</v>
      </c>
      <c r="R16" s="66"/>
      <c r="S16" s="73"/>
      <c r="T16" s="65"/>
      <c r="U16" s="71" t="s">
        <v>27</v>
      </c>
      <c r="V16" s="66"/>
      <c r="W16" s="73"/>
      <c r="X16" s="65"/>
      <c r="Y16" s="71" t="s">
        <v>27</v>
      </c>
      <c r="Z16" s="66"/>
      <c r="AA16" s="72"/>
      <c r="AB16" s="72"/>
      <c r="AC16" s="74">
        <f>IF($H16-$J16&gt;0,1,0)+IF($L16-$N16&gt;0,1,0)+IF($P16-$R16&gt;0,1,0)+IF($T16-$V16&gt;0,1,0)+IF($X16-$Z16&gt;0,1,0)</f>
        <v>0</v>
      </c>
      <c r="AD16" s="75" t="s">
        <v>27</v>
      </c>
      <c r="AE16" s="76">
        <f>IF($H16-$J16&lt;0,1,0)+IF($L16-$N16&lt;0,1,0)+IF($P16-$R16&lt;0,1,0)+IF($T16-$V16&lt;0,1,0)+IF($X16-$Z16&lt;0,1,0)</f>
        <v>0</v>
      </c>
      <c r="AF16" s="77"/>
      <c r="AG16" s="78">
        <f>IF($AC16-$AE16&gt;0,1,0)</f>
        <v>0</v>
      </c>
      <c r="AH16" s="67" t="s">
        <v>27</v>
      </c>
      <c r="AI16" s="79">
        <f>IF($AC16-$AE16&lt;0,1,0)</f>
        <v>0</v>
      </c>
      <c r="AJ16" s="80"/>
      <c r="AK16" s="80"/>
      <c r="AL16" s="80"/>
      <c r="AN16" s="7"/>
      <c r="AO16" s="18"/>
    </row>
    <row r="17" spans="1:41" ht="14.25" customHeight="1">
      <c r="A17" s="15" t="s">
        <v>5</v>
      </c>
      <c r="C17" s="1" t="str">
        <f>CONCATENATE(E11,"  -  ",E13)</f>
        <v>  -  </v>
      </c>
      <c r="H17" s="93"/>
      <c r="I17" s="81" t="s">
        <v>27</v>
      </c>
      <c r="J17" s="94"/>
      <c r="K17" s="72"/>
      <c r="L17" s="65"/>
      <c r="M17" s="71" t="s">
        <v>27</v>
      </c>
      <c r="N17" s="66"/>
      <c r="O17" s="72"/>
      <c r="P17" s="65"/>
      <c r="Q17" s="71" t="s">
        <v>27</v>
      </c>
      <c r="R17" s="66"/>
      <c r="S17" s="73"/>
      <c r="T17" s="65"/>
      <c r="U17" s="71" t="s">
        <v>27</v>
      </c>
      <c r="V17" s="66"/>
      <c r="W17" s="73"/>
      <c r="X17" s="65"/>
      <c r="Y17" s="71" t="s">
        <v>27</v>
      </c>
      <c r="Z17" s="66"/>
      <c r="AA17" s="72"/>
      <c r="AB17" s="72"/>
      <c r="AC17" s="74">
        <f>IF($H17-$J17&gt;0,1,0)+IF($L17-$N17&gt;0,1,0)+IF($P17-$R17&gt;0,1,0)+IF($T17-$V17&gt;0,1,0)+IF($X17-$Z17&gt;0,1,0)</f>
        <v>0</v>
      </c>
      <c r="AD17" s="75" t="s">
        <v>27</v>
      </c>
      <c r="AE17" s="76">
        <f>IF($H17-$J17&lt;0,1,0)+IF($L17-$N17&lt;0,1,0)+IF($P17-$R17&lt;0,1,0)+IF($T17-$V17&lt;0,1,0)+IF($X17-$Z17&lt;0,1,0)</f>
        <v>0</v>
      </c>
      <c r="AF17" s="77"/>
      <c r="AG17" s="78">
        <f>IF($AC17-$AE17&gt;0,1,0)</f>
        <v>0</v>
      </c>
      <c r="AH17" s="67" t="s">
        <v>27</v>
      </c>
      <c r="AI17" s="79">
        <f>IF($AC17-$AE17&lt;0,1,0)</f>
        <v>0</v>
      </c>
      <c r="AJ17" s="80"/>
      <c r="AK17" s="80"/>
      <c r="AL17" s="80"/>
      <c r="AN17" s="7"/>
      <c r="AO17" s="18"/>
    </row>
    <row r="18" spans="1:41" ht="14.25" customHeight="1">
      <c r="A18" s="15"/>
      <c r="H18" s="82"/>
      <c r="I18" s="83"/>
      <c r="J18" s="84"/>
      <c r="K18" s="72"/>
      <c r="L18" s="82"/>
      <c r="M18" s="83"/>
      <c r="N18" s="84"/>
      <c r="O18" s="72"/>
      <c r="P18" s="82"/>
      <c r="Q18" s="83"/>
      <c r="R18" s="84"/>
      <c r="S18" s="73"/>
      <c r="T18" s="82"/>
      <c r="U18" s="83"/>
      <c r="V18" s="84"/>
      <c r="W18" s="73"/>
      <c r="X18" s="82"/>
      <c r="Y18" s="83"/>
      <c r="Z18" s="84"/>
      <c r="AA18" s="72"/>
      <c r="AB18" s="72"/>
      <c r="AC18" s="74"/>
      <c r="AD18" s="75"/>
      <c r="AE18" s="76"/>
      <c r="AF18" s="77"/>
      <c r="AG18" s="78"/>
      <c r="AH18" s="68"/>
      <c r="AI18" s="79"/>
      <c r="AJ18" s="80"/>
      <c r="AK18" s="80"/>
      <c r="AL18" s="80"/>
      <c r="AO18" s="18"/>
    </row>
    <row r="19" spans="1:41" ht="14.25" customHeight="1">
      <c r="A19" s="15" t="s">
        <v>8</v>
      </c>
      <c r="C19" s="1" t="str">
        <f>CONCATENATE(E10,"  -  ",E13)</f>
        <v>  -  </v>
      </c>
      <c r="H19" s="65"/>
      <c r="I19" s="71" t="s">
        <v>27</v>
      </c>
      <c r="J19" s="66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>
      <c r="A20" s="15" t="s">
        <v>17</v>
      </c>
      <c r="C20" s="1" t="str">
        <f>CONCATENATE(E11,"  -  ",E12)</f>
        <v>  -  </v>
      </c>
      <c r="H20" s="65"/>
      <c r="I20" s="71" t="s">
        <v>27</v>
      </c>
      <c r="J20" s="66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>
      <c r="A21" s="15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>
      <c r="A22" s="15" t="s">
        <v>20</v>
      </c>
      <c r="C22" s="1" t="str">
        <f>CONCATENATE(E10,"  -  ",E11)</f>
        <v>  -  </v>
      </c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>
      <c r="A23" s="15" t="s">
        <v>21</v>
      </c>
      <c r="C23" s="1" t="str">
        <f>CONCATENATE(E12,"  -  ",E13)</f>
        <v>  -  </v>
      </c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85">
        <f>IF($H23-$J23&gt;0,1,0)+IF($L23-$N23&gt;0,1,0)+IF($P23-$R23&gt;0,1,0)+IF($T23-$V23&gt;0,1,0)+IF($X23-$Z23&gt;0,1,0)</f>
        <v>0</v>
      </c>
      <c r="AD23" s="86" t="s">
        <v>27</v>
      </c>
      <c r="AE23" s="87">
        <f>IF($H23-$J23&lt;0,1,0)+IF($L23-$N23&lt;0,1,0)+IF($P23-$R23&lt;0,1,0)+IF($T23-$V23&lt;0,1,0)+IF($X23-$Z23&lt;0,1,0)</f>
        <v>0</v>
      </c>
      <c r="AF23" s="77"/>
      <c r="AG23" s="88">
        <f>IF($AC23-$AE23&gt;0,1,0)</f>
        <v>0</v>
      </c>
      <c r="AH23" s="69" t="s">
        <v>27</v>
      </c>
      <c r="AI23" s="89">
        <f>IF($AC23-$AE23&lt;0,1,0)</f>
        <v>0</v>
      </c>
      <c r="AJ23" s="80"/>
      <c r="AK23" s="80"/>
      <c r="AL23" s="80"/>
      <c r="AN23" s="7"/>
      <c r="AO23" s="18"/>
    </row>
    <row r="24" spans="1:38" ht="14.25" customHeight="1">
      <c r="A24" s="15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2"/>
      <c r="S24" s="92"/>
      <c r="T24" s="92"/>
      <c r="U24" s="92"/>
      <c r="V24" s="80"/>
      <c r="W24" s="80"/>
      <c r="X24" s="80"/>
      <c r="Y24" s="80"/>
      <c r="Z24" s="80"/>
      <c r="AA24" s="80"/>
      <c r="AB24" s="80"/>
      <c r="AC24" s="80"/>
      <c r="AD24" s="90"/>
      <c r="AE24" s="90"/>
      <c r="AF24" s="90"/>
      <c r="AG24" s="90"/>
      <c r="AH24" s="80"/>
      <c r="AI24" s="80"/>
      <c r="AJ24" s="80"/>
      <c r="AK24" s="80"/>
      <c r="AL24" s="80"/>
    </row>
    <row r="25" spans="8:38" ht="14.25" customHeight="1"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</row>
    <row r="26" spans="8:38" ht="14.25" customHeight="1"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92"/>
      <c r="W26" s="92"/>
      <c r="X26" s="92"/>
      <c r="Y26" s="92"/>
      <c r="Z26" s="92"/>
      <c r="AA26" s="92"/>
      <c r="AB26" s="92"/>
      <c r="AC26" s="92"/>
      <c r="AD26" s="92"/>
      <c r="AE26" s="80"/>
      <c r="AF26" s="80"/>
      <c r="AG26" s="80"/>
      <c r="AH26" s="80"/>
      <c r="AI26" s="80"/>
      <c r="AJ26" s="80"/>
      <c r="AK26" s="80"/>
      <c r="AL26" s="80"/>
    </row>
    <row r="27" spans="8:38" ht="14.25" customHeight="1"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92"/>
      <c r="W27" s="92"/>
      <c r="X27" s="92"/>
      <c r="Y27" s="92"/>
      <c r="Z27" s="92"/>
      <c r="AA27" s="92"/>
      <c r="AB27" s="92"/>
      <c r="AC27" s="92"/>
      <c r="AD27" s="92"/>
      <c r="AE27" s="80"/>
      <c r="AF27" s="80"/>
      <c r="AG27" s="80"/>
      <c r="AH27" s="80"/>
      <c r="AI27" s="80"/>
      <c r="AJ27" s="80"/>
      <c r="AK27" s="80"/>
      <c r="AL27" s="80"/>
    </row>
    <row r="28" spans="8:38" ht="14.25" customHeight="1"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92"/>
      <c r="W28" s="92"/>
      <c r="X28" s="92"/>
      <c r="Y28" s="92"/>
      <c r="Z28" s="92"/>
      <c r="AA28" s="92"/>
      <c r="AB28" s="92"/>
      <c r="AC28" s="92"/>
      <c r="AD28" s="92"/>
      <c r="AE28" s="80"/>
      <c r="AF28" s="80"/>
      <c r="AG28" s="80"/>
      <c r="AH28" s="80"/>
      <c r="AI28" s="80"/>
      <c r="AJ28" s="80"/>
      <c r="AK28" s="80"/>
      <c r="AL28" s="80"/>
    </row>
    <row r="29" spans="8:38" ht="14.25" customHeight="1"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92"/>
      <c r="W29" s="92"/>
      <c r="X29" s="92"/>
      <c r="Y29" s="92"/>
      <c r="Z29" s="92"/>
      <c r="AA29" s="92"/>
      <c r="AB29" s="92"/>
      <c r="AC29" s="92"/>
      <c r="AD29" s="92"/>
      <c r="AE29" s="80"/>
      <c r="AF29" s="80"/>
      <c r="AG29" s="80"/>
      <c r="AH29" s="80"/>
      <c r="AI29" s="80"/>
      <c r="AJ29" s="80"/>
      <c r="AK29" s="80"/>
      <c r="AL29" s="80"/>
    </row>
    <row r="30" spans="8:38" ht="14.25" customHeight="1"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92"/>
      <c r="W30" s="92"/>
      <c r="X30" s="92"/>
      <c r="Y30" s="92"/>
      <c r="Z30" s="92"/>
      <c r="AA30" s="92"/>
      <c r="AB30" s="92"/>
      <c r="AC30" s="92"/>
      <c r="AD30" s="92"/>
      <c r="AE30" s="80"/>
      <c r="AF30" s="80"/>
      <c r="AG30" s="80"/>
      <c r="AH30" s="80"/>
      <c r="AI30" s="80"/>
      <c r="AJ30" s="80"/>
      <c r="AK30" s="80"/>
      <c r="AL30" s="80"/>
    </row>
    <row r="31" spans="8:38" ht="14.25" customHeight="1"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</row>
    <row r="32" spans="8:38" ht="14.25" customHeight="1"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</row>
    <row r="33" spans="8:38" ht="14.25" customHeight="1"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</row>
    <row r="34" spans="8:38" ht="14.25" customHeight="1"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</row>
    <row r="35" spans="8:38" ht="14.25" customHeight="1"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8:38" ht="14.25" customHeight="1"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</row>
    <row r="37" spans="8:38" ht="14.25" customHeight="1"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</row>
    <row r="38" spans="8:38" ht="14.25" customHeight="1"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8:38" ht="14.25" customHeight="1"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</row>
    <row r="40" spans="8:38" ht="14.25" customHeight="1"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8:38" ht="14.25" customHeight="1"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</row>
    <row r="42" spans="8:38" ht="14.25" customHeight="1"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8:38" ht="14.25" customHeight="1"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</row>
    <row r="44" spans="8:38" ht="14.25" customHeight="1"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</sheetData>
  <sheetProtection sheet="1" objects="1" scenarios="1"/>
  <mergeCells count="30">
    <mergeCell ref="U13:Y13"/>
    <mergeCell ref="P9:T9"/>
    <mergeCell ref="K9:O9"/>
    <mergeCell ref="K10:O10"/>
    <mergeCell ref="K11:O11"/>
    <mergeCell ref="Z9:AD9"/>
    <mergeCell ref="F11:J11"/>
    <mergeCell ref="F12:J12"/>
    <mergeCell ref="F13:J13"/>
    <mergeCell ref="K12:O12"/>
    <mergeCell ref="K13:O13"/>
    <mergeCell ref="F9:J9"/>
    <mergeCell ref="U9:Y9"/>
    <mergeCell ref="U10:Y10"/>
    <mergeCell ref="U11:Y11"/>
    <mergeCell ref="Z13:AD13"/>
    <mergeCell ref="F10:J10"/>
    <mergeCell ref="Z12:AD12"/>
    <mergeCell ref="Z11:AD11"/>
    <mergeCell ref="Z10:AD10"/>
    <mergeCell ref="P11:T11"/>
    <mergeCell ref="P10:T10"/>
    <mergeCell ref="P13:T13"/>
    <mergeCell ref="P12:T12"/>
    <mergeCell ref="U12:Y12"/>
    <mergeCell ref="AE13:AI13"/>
    <mergeCell ref="AE9:AI9"/>
    <mergeCell ref="AE10:AI10"/>
    <mergeCell ref="AE11:AI11"/>
    <mergeCell ref="AE12:AI12"/>
  </mergeCells>
  <printOptions horizontalCentered="1"/>
  <pageMargins left="0.7480314960629921" right="0.7480314960629921" top="0.63" bottom="0.65" header="0.5118110236220472" footer="0.5118110236220472"/>
  <pageSetup horizontalDpi="300" verticalDpi="300" orientation="landscape" paperSize="9" scale="70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1">
      <selection activeCell="J28" sqref="J28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143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str">
        <f>IF(J27="","",VLOOKUP(J27,D9:F46,3))</f>
        <v>Miika Nuutinen, HäKi</v>
      </c>
      <c r="J3" s="1" t="str">
        <f>IF(J28="","",J28)</f>
        <v>-9,11,13,8</v>
      </c>
    </row>
    <row r="4" spans="4:8" ht="15" customHeight="1">
      <c r="D4" s="9" t="s">
        <v>146</v>
      </c>
      <c r="G4" s="22" t="s">
        <v>31</v>
      </c>
      <c r="H4" s="1" t="str">
        <f>IF(J27="","",IF(J17=J27,VLOOKUP(J37,D9:F46,3),VLOOKUP(J17,D9:F46,3)))</f>
        <v>Jaime Rodriguez, Por-83</v>
      </c>
    </row>
    <row r="5" spans="4:8" ht="15" customHeight="1">
      <c r="D5" s="9"/>
      <c r="G5" s="22" t="s">
        <v>32</v>
      </c>
      <c r="H5" s="1" t="str">
        <f>IF(J17="","",IF(I12=J17,VLOOKUP(I22,$D$9:$F$46,3),VLOOKUP(I12,$D$9:$F$46,3)))</f>
        <v>Jouni Nousiainen, KuPTS</v>
      </c>
    </row>
    <row r="6" spans="4:8" ht="15" customHeight="1">
      <c r="D6" s="9" t="s">
        <v>174</v>
      </c>
      <c r="G6" s="22" t="s">
        <v>32</v>
      </c>
      <c r="H6" s="1" t="str">
        <f>IF(J37="","",IF(I32=J37,VLOOKUP(I42,$D$9:$F$46,3),VLOOKUP(I32,$D$9:$F$46,3)))</f>
        <v>Sakari Kauranen, KoKu</v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34</v>
      </c>
      <c r="D9" s="49">
        <v>1</v>
      </c>
      <c r="E9" s="44"/>
      <c r="F9" s="5" t="str">
        <f>IF(C9=0,"",INDEX(Nimet!$A$2:$D$251,C9,4))</f>
        <v>Jouni Nousiainen, KuPTS</v>
      </c>
      <c r="G9" s="40">
        <v>1</v>
      </c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>
        <v>1</v>
      </c>
      <c r="I10" s="23"/>
      <c r="J10" s="23"/>
    </row>
    <row r="11" spans="3:10" ht="14.25" customHeight="1">
      <c r="C11" s="20">
        <v>85</v>
      </c>
      <c r="D11" s="49">
        <v>3</v>
      </c>
      <c r="E11" s="44"/>
      <c r="F11" s="5" t="str">
        <f>IF(C11=0,"",INDEX(Nimet!$A$2:$D$251,C11,4))</f>
        <v>Cathy-Liis Suurkivi, Nomme SK</v>
      </c>
      <c r="G11" s="43">
        <v>4</v>
      </c>
      <c r="H11" s="169" t="s">
        <v>317</v>
      </c>
      <c r="I11" s="23"/>
      <c r="J11" s="23"/>
    </row>
    <row r="12" spans="3:10" ht="14.25" customHeight="1">
      <c r="C12" s="20">
        <v>107</v>
      </c>
      <c r="D12" s="50">
        <v>4</v>
      </c>
      <c r="E12" s="45"/>
      <c r="F12" s="4" t="str">
        <f>IF(C12=0,"",INDEX(Nimet!$A$2:$D$251,C12,4))</f>
        <v>Bertel Blomqvist, KoKu</v>
      </c>
      <c r="G12" s="37" t="s">
        <v>305</v>
      </c>
      <c r="H12" s="25"/>
      <c r="I12" s="41">
        <v>1</v>
      </c>
      <c r="J12" s="23"/>
    </row>
    <row r="13" spans="3:10" ht="14.25" customHeight="1">
      <c r="C13" s="20">
        <v>65</v>
      </c>
      <c r="D13" s="49">
        <v>5</v>
      </c>
      <c r="E13" s="44"/>
      <c r="F13" s="5" t="str">
        <f>IF(C13=0,"",INDEX(Nimet!$A$2:$D$251,C13,4))</f>
        <v>Roni Kantola, TuKa</v>
      </c>
      <c r="G13" s="40">
        <v>5</v>
      </c>
      <c r="H13" s="25"/>
      <c r="I13" s="169" t="s">
        <v>327</v>
      </c>
      <c r="J13" s="23"/>
    </row>
    <row r="14" spans="3:10" ht="14.25" customHeight="1">
      <c r="C14" s="20">
        <v>2</v>
      </c>
      <c r="D14" s="50">
        <v>6</v>
      </c>
      <c r="E14" s="45"/>
      <c r="F14" s="4" t="str">
        <f>IF(C14=0,"",INDEX(Nimet!$A$2:$D$251,C14,4))</f>
        <v>Henrik Wennman, Vana</v>
      </c>
      <c r="G14" s="168" t="s">
        <v>309</v>
      </c>
      <c r="H14" s="42">
        <v>8</v>
      </c>
      <c r="I14" s="25"/>
      <c r="J14" s="23"/>
    </row>
    <row r="15" spans="3:10" ht="14.25" customHeight="1">
      <c r="C15" s="20">
        <v>56</v>
      </c>
      <c r="D15" s="49">
        <v>7</v>
      </c>
      <c r="E15" s="44"/>
      <c r="F15" s="5" t="str">
        <f>IF(C15=0,"",INDEX(Nimet!$A$2:$D$251,C15,4))</f>
        <v>Johan Engman, MBF</v>
      </c>
      <c r="G15" s="43">
        <v>8</v>
      </c>
      <c r="H15" s="37" t="s">
        <v>320</v>
      </c>
      <c r="I15" s="25"/>
      <c r="J15" s="23"/>
    </row>
    <row r="16" spans="3:10" ht="14.25" customHeight="1">
      <c r="C16" s="20">
        <v>106</v>
      </c>
      <c r="D16" s="50">
        <v>8</v>
      </c>
      <c r="E16" s="45"/>
      <c r="F16" s="4" t="str">
        <f>IF(C16=0,"",INDEX(Nimet!$A$2:$D$251,C16,4))</f>
        <v>Juhani Ala-Hukkala, KoKu</v>
      </c>
      <c r="G16" s="37" t="s">
        <v>296</v>
      </c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>
        <v>16</v>
      </c>
    </row>
    <row r="18" spans="4:11" ht="14.25" customHeight="1">
      <c r="D18" s="2"/>
      <c r="E18" s="47"/>
      <c r="F18" s="2"/>
      <c r="G18" s="26"/>
      <c r="H18" s="26"/>
      <c r="I18" s="25"/>
      <c r="J18" s="169" t="s">
        <v>359</v>
      </c>
      <c r="K18" s="3"/>
    </row>
    <row r="19" spans="3:11" ht="14.25" customHeight="1">
      <c r="C19" s="20">
        <v>25</v>
      </c>
      <c r="D19" s="49">
        <v>9</v>
      </c>
      <c r="E19" s="44"/>
      <c r="F19" s="5" t="str">
        <f>IF(C19=0,"",INDEX(Nimet!$A$2:$D$251,C19,4))</f>
        <v>Jari Kairamo, OPT-86</v>
      </c>
      <c r="G19" s="40">
        <v>10</v>
      </c>
      <c r="H19" s="23"/>
      <c r="I19" s="25"/>
      <c r="J19" s="25"/>
      <c r="K19" s="3"/>
    </row>
    <row r="20" spans="3:11" ht="14.25" customHeight="1">
      <c r="C20" s="20">
        <v>31</v>
      </c>
      <c r="D20" s="50">
        <v>10</v>
      </c>
      <c r="E20" s="45"/>
      <c r="F20" s="4" t="str">
        <f>IF(C20=0,"",INDEX(Nimet!$A$2:$D$251,C20,4))</f>
        <v>Henrika Punnonen, KuPTS</v>
      </c>
      <c r="G20" s="168" t="s">
        <v>276</v>
      </c>
      <c r="H20" s="41">
        <v>10</v>
      </c>
      <c r="I20" s="25"/>
      <c r="J20" s="25"/>
      <c r="K20" s="3"/>
    </row>
    <row r="21" spans="3:11" ht="14.25" customHeight="1">
      <c r="C21" s="20">
        <v>63</v>
      </c>
      <c r="D21" s="49">
        <v>11</v>
      </c>
      <c r="E21" s="44"/>
      <c r="F21" s="5" t="str">
        <f>IF(C21=0,"",INDEX(Nimet!$A$2:$D$251,C21,4))</f>
        <v>Pinja Eriksson, MBF</v>
      </c>
      <c r="G21" s="43">
        <v>11</v>
      </c>
      <c r="H21" s="169" t="s">
        <v>352</v>
      </c>
      <c r="I21" s="25"/>
      <c r="J21" s="25"/>
      <c r="K21" s="3"/>
    </row>
    <row r="22" spans="3:11" ht="14.25" customHeight="1">
      <c r="C22" s="20">
        <v>103</v>
      </c>
      <c r="D22" s="50">
        <v>12</v>
      </c>
      <c r="E22" s="45"/>
      <c r="F22" s="4" t="str">
        <f>IF(C22=0,"",INDEX(Nimet!$A$2:$D$251,C22,4))</f>
        <v>Bo-Eric Herrgård, KoKu</v>
      </c>
      <c r="G22" s="37" t="s">
        <v>314</v>
      </c>
      <c r="H22" s="25"/>
      <c r="I22" s="42">
        <v>16</v>
      </c>
      <c r="J22" s="25"/>
      <c r="K22" s="3"/>
    </row>
    <row r="23" spans="3:11" ht="14.25" customHeight="1">
      <c r="C23" s="20">
        <v>84</v>
      </c>
      <c r="D23" s="49">
        <v>13</v>
      </c>
      <c r="E23" s="44"/>
      <c r="F23" s="5" t="str">
        <f>IF(C23=0,"",INDEX(Nimet!$A$2:$D$251,C23,4))</f>
        <v>Heidi Maiberg, Nomme SK</v>
      </c>
      <c r="G23" s="40">
        <v>14</v>
      </c>
      <c r="H23" s="25"/>
      <c r="I23" s="37" t="s">
        <v>357</v>
      </c>
      <c r="J23" s="25"/>
      <c r="K23" s="3"/>
    </row>
    <row r="24" spans="3:11" ht="14.25" customHeight="1">
      <c r="C24" s="20">
        <v>50</v>
      </c>
      <c r="D24" s="50">
        <v>14</v>
      </c>
      <c r="E24" s="45"/>
      <c r="F24" s="4" t="str">
        <f>IF(C24=0,"",INDEX(Nimet!$A$2:$D$251,C24,4))</f>
        <v>Mika Myllärinen, Por-83</v>
      </c>
      <c r="G24" s="168" t="s">
        <v>289</v>
      </c>
      <c r="H24" s="42">
        <v>16</v>
      </c>
      <c r="I24" s="23"/>
      <c r="J24" s="25"/>
      <c r="K24" s="3"/>
    </row>
    <row r="25" spans="3:11" ht="14.25" customHeight="1">
      <c r="C25" s="20">
        <v>59</v>
      </c>
      <c r="D25" s="49">
        <v>15</v>
      </c>
      <c r="E25" s="44"/>
      <c r="F25" s="5" t="str">
        <f>IF(C25=0,"",INDEX(Nimet!$A$2:$D$251,C25,4))</f>
        <v>Ilkka Saarnilehto, MBF</v>
      </c>
      <c r="G25" s="43">
        <v>16</v>
      </c>
      <c r="H25" s="37" t="s">
        <v>304</v>
      </c>
      <c r="I25" s="23"/>
      <c r="J25" s="25"/>
      <c r="K25" s="3"/>
    </row>
    <row r="26" spans="3:11" ht="14.25" customHeight="1">
      <c r="C26" s="20">
        <v>6</v>
      </c>
      <c r="D26" s="50">
        <v>16</v>
      </c>
      <c r="E26" s="45"/>
      <c r="F26" s="4" t="str">
        <f>IF(C26=0,"",INDEX(Nimet!$A$2:$D$251,C26,4))</f>
        <v>Miika Nuutinen, HäKi</v>
      </c>
      <c r="G26" s="37" t="s">
        <v>285</v>
      </c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>
        <v>16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171" t="s">
        <v>362</v>
      </c>
      <c r="K28" s="3"/>
    </row>
    <row r="29" spans="3:11" ht="14.25" customHeight="1">
      <c r="C29" s="20">
        <v>30</v>
      </c>
      <c r="D29" s="49">
        <v>17</v>
      </c>
      <c r="E29" s="44"/>
      <c r="F29" s="5" t="str">
        <f>IF(C29=0,"",INDEX(Nimet!$A$2:$D$251,C29,4))</f>
        <v>Toni Viertomanner, KuPTS</v>
      </c>
      <c r="G29" s="40">
        <v>18</v>
      </c>
      <c r="H29" s="23"/>
      <c r="I29" s="23"/>
      <c r="J29" s="25"/>
      <c r="K29" s="3"/>
    </row>
    <row r="30" spans="3:11" ht="14.25" customHeight="1">
      <c r="C30" s="20">
        <v>22</v>
      </c>
      <c r="D30" s="50">
        <v>18</v>
      </c>
      <c r="E30" s="45"/>
      <c r="F30" s="4" t="str">
        <f>IF(C30=0,"",INDEX(Nimet!$A$2:$D$251,C30,4))</f>
        <v>Heikki Muikku, OPT-86</v>
      </c>
      <c r="G30" s="168" t="s">
        <v>301</v>
      </c>
      <c r="H30" s="41">
        <v>20</v>
      </c>
      <c r="I30" s="23"/>
      <c r="J30" s="25"/>
      <c r="K30" s="3"/>
    </row>
    <row r="31" spans="3:11" ht="14.25" customHeight="1">
      <c r="C31" s="20">
        <v>79</v>
      </c>
      <c r="D31" s="49">
        <v>19</v>
      </c>
      <c r="E31" s="44"/>
      <c r="F31" s="5" t="str">
        <f>IF(C31=0,"",INDEX(Nimet!$A$2:$D$251,C31,4))</f>
        <v>Janette Penttilä, TuTo</v>
      </c>
      <c r="G31" s="43">
        <v>20</v>
      </c>
      <c r="H31" s="169" t="s">
        <v>321</v>
      </c>
      <c r="I31" s="23"/>
      <c r="J31" s="25"/>
      <c r="K31" s="3"/>
    </row>
    <row r="32" spans="3:11" ht="14.25" customHeight="1">
      <c r="C32" s="20">
        <v>101</v>
      </c>
      <c r="D32" s="50">
        <v>20</v>
      </c>
      <c r="E32" s="45"/>
      <c r="F32" s="4" t="str">
        <f>IF(C32=0,"",INDEX(Nimet!$A$2:$D$251,C32,4))</f>
        <v>Sakari Kauranen, KoKu</v>
      </c>
      <c r="G32" s="37" t="s">
        <v>282</v>
      </c>
      <c r="H32" s="25"/>
      <c r="I32" s="41">
        <v>20</v>
      </c>
      <c r="J32" s="25"/>
      <c r="K32" s="3"/>
    </row>
    <row r="33" spans="3:11" ht="14.25" customHeight="1">
      <c r="C33" s="20">
        <v>102</v>
      </c>
      <c r="D33" s="49">
        <v>21</v>
      </c>
      <c r="E33" s="44"/>
      <c r="F33" s="5" t="str">
        <f>IF(C33=0,"",INDEX(Nimet!$A$2:$D$251,C33,4))</f>
        <v>Tommy Alén, KoKu</v>
      </c>
      <c r="G33" s="40">
        <v>21</v>
      </c>
      <c r="H33" s="25"/>
      <c r="I33" s="169" t="s">
        <v>194</v>
      </c>
      <c r="J33" s="25"/>
      <c r="K33" s="3"/>
    </row>
    <row r="34" spans="3:11" ht="14.25" customHeight="1">
      <c r="C34" s="20">
        <v>52</v>
      </c>
      <c r="D34" s="50">
        <v>22</v>
      </c>
      <c r="E34" s="45"/>
      <c r="F34" s="4" t="str">
        <f>IF(C34=0,"",INDEX(Nimet!$A$2:$D$251,C34,4))</f>
        <v>André Rodriguez, Por-83</v>
      </c>
      <c r="G34" s="168" t="s">
        <v>290</v>
      </c>
      <c r="H34" s="42">
        <v>21</v>
      </c>
      <c r="I34" s="25"/>
      <c r="J34" s="25"/>
      <c r="K34" s="3"/>
    </row>
    <row r="35" spans="3:11" ht="14.25" customHeight="1">
      <c r="C35" s="20">
        <v>45</v>
      </c>
      <c r="D35" s="49">
        <v>23</v>
      </c>
      <c r="E35" s="44"/>
      <c r="F35" s="5" t="str">
        <f>IF(C35=0,"",INDEX(Nimet!$A$2:$D$251,C35,4))</f>
        <v>Sampo Hallapää, PT-Espoo</v>
      </c>
      <c r="G35" s="43">
        <v>23</v>
      </c>
      <c r="H35" s="37" t="s">
        <v>308</v>
      </c>
      <c r="I35" s="25"/>
      <c r="J35" s="25"/>
      <c r="K35" s="3"/>
    </row>
    <row r="36" spans="3:11" ht="14.25" customHeight="1">
      <c r="C36" s="20">
        <v>83</v>
      </c>
      <c r="D36" s="50">
        <v>24</v>
      </c>
      <c r="E36" s="45"/>
      <c r="F36" s="4" t="str">
        <f>IF(C36=0,"",INDEX(Nimet!$A$2:$D$251,C36,4))</f>
        <v>Mari Marks, Nomme SK</v>
      </c>
      <c r="G36" s="37" t="s">
        <v>284</v>
      </c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>
        <v>32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7" t="s">
        <v>351</v>
      </c>
    </row>
    <row r="39" spans="3:10" ht="14.25" customHeight="1">
      <c r="C39" s="20">
        <v>105</v>
      </c>
      <c r="D39" s="49">
        <v>25</v>
      </c>
      <c r="E39" s="44"/>
      <c r="F39" s="5" t="str">
        <f>IF(C39=0,"",INDEX(Nimet!$A$2:$D$251,C39,4))</f>
        <v>Pekka Övermark, KoKu</v>
      </c>
      <c r="G39" s="40">
        <v>26</v>
      </c>
      <c r="H39" s="23"/>
      <c r="I39" s="25"/>
      <c r="J39" s="26"/>
    </row>
    <row r="40" spans="3:10" ht="14.25" customHeight="1">
      <c r="C40" s="20">
        <v>57</v>
      </c>
      <c r="D40" s="50">
        <v>26</v>
      </c>
      <c r="E40" s="45"/>
      <c r="F40" s="4" t="str">
        <f>IF(C40=0,"",INDEX(Nimet!$A$2:$D$251,C40,4))</f>
        <v>Milla-Mari Vastavuo, MBF</v>
      </c>
      <c r="G40" s="168" t="s">
        <v>286</v>
      </c>
      <c r="H40" s="41">
        <v>26</v>
      </c>
      <c r="I40" s="25"/>
      <c r="J40" s="26"/>
    </row>
    <row r="41" spans="3:10" ht="14.25" customHeight="1">
      <c r="C41" s="20">
        <v>10</v>
      </c>
      <c r="D41" s="49">
        <v>27</v>
      </c>
      <c r="E41" s="44"/>
      <c r="F41" s="5" t="str">
        <f>IF(C41=0,"",INDEX(Nimet!$A$2:$D$251,C41,4))</f>
        <v>Niklas Taanila, TuPy</v>
      </c>
      <c r="G41" s="43">
        <v>27</v>
      </c>
      <c r="H41" s="169" t="s">
        <v>310</v>
      </c>
      <c r="I41" s="25"/>
      <c r="J41" s="26"/>
    </row>
    <row r="42" spans="3:10" ht="14.25" customHeight="1">
      <c r="C42" s="20">
        <v>96</v>
      </c>
      <c r="D42" s="50">
        <v>28</v>
      </c>
      <c r="E42" s="45"/>
      <c r="F42" s="4" t="str">
        <f>IF(C42=0,"",INDEX(Nimet!$A$2:$D$251,C42,4))</f>
        <v>Martti Kangas, SeSi</v>
      </c>
      <c r="G42" s="37" t="s">
        <v>283</v>
      </c>
      <c r="H42" s="25"/>
      <c r="I42" s="42">
        <v>32</v>
      </c>
      <c r="J42" s="26"/>
    </row>
    <row r="43" spans="3:10" ht="14.25" customHeight="1">
      <c r="C43" s="20">
        <v>108</v>
      </c>
      <c r="D43" s="49">
        <v>29</v>
      </c>
      <c r="E43" s="44"/>
      <c r="F43" s="5" t="str">
        <f>IF(C43=0,"",INDEX(Nimet!$A$2:$D$251,C43,4))</f>
        <v>Heimo Ikonen, KoKu</v>
      </c>
      <c r="G43" s="40">
        <v>30</v>
      </c>
      <c r="H43" s="25"/>
      <c r="I43" s="33" t="s">
        <v>332</v>
      </c>
      <c r="J43" s="26"/>
    </row>
    <row r="44" spans="3:10" ht="14.25" customHeight="1">
      <c r="C44" s="20">
        <v>1</v>
      </c>
      <c r="D44" s="50">
        <v>30</v>
      </c>
      <c r="E44" s="45"/>
      <c r="F44" s="4" t="str">
        <f>IF(C44=0,"",INDEX(Nimet!$A$2:$D$251,C44,4))</f>
        <v>Janne Tiilikka, Vana</v>
      </c>
      <c r="G44" s="168" t="s">
        <v>275</v>
      </c>
      <c r="H44" s="42">
        <v>32</v>
      </c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>
        <v>32</v>
      </c>
      <c r="H45" s="37" t="s">
        <v>322</v>
      </c>
      <c r="I45" s="23"/>
      <c r="J45" s="26"/>
    </row>
    <row r="46" spans="3:10" ht="14.25" customHeight="1">
      <c r="C46" s="20">
        <v>53</v>
      </c>
      <c r="D46" s="50">
        <v>32</v>
      </c>
      <c r="E46" s="45"/>
      <c r="F46" s="4" t="str">
        <f>IF(C46=0,"",INDEX(Nimet!$A$2:$D$251,C46,4))</f>
        <v>Jaime Rodriguez, Por-83</v>
      </c>
      <c r="G46" s="37" t="s">
        <v>287</v>
      </c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1:K28"/>
  <sheetViews>
    <sheetView zoomScale="75" zoomScaleNormal="75" workbookViewId="0" topLeftCell="A1">
      <selection activeCell="J18" sqref="J18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143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str">
        <f>IF(J17="","",VLOOKUP(J17,D9:F26,3))</f>
        <v>Ilkka Saarnilehto, MBF</v>
      </c>
      <c r="J3" s="1" t="str">
        <f>IF(J18="","",J18)</f>
        <v>8,-9,10,4</v>
      </c>
    </row>
    <row r="4" spans="4:8" ht="15" customHeight="1">
      <c r="D4" s="9" t="s">
        <v>175</v>
      </c>
      <c r="G4" s="22" t="s">
        <v>31</v>
      </c>
      <c r="H4" s="1" t="str">
        <f>IF(J17="","",IF(I12=J17,VLOOKUP(I22,D9:F26,3),VLOOKUP(I12,D9:F26,3)))</f>
        <v>Petter Punnonen, KuPTS</v>
      </c>
    </row>
    <row r="5" spans="4:8" ht="15" customHeight="1">
      <c r="D5" s="9"/>
      <c r="G5" s="22" t="s">
        <v>32</v>
      </c>
      <c r="H5" s="1" t="str">
        <f>IF(I12="","",IF(H10=I12,VLOOKUP(H14,$D$9:$F$26,3),VLOOKUP(H10,$D$9:$F$26,3)))</f>
        <v>Markus Myllärinen, Por-83</v>
      </c>
    </row>
    <row r="6" spans="4:8" ht="15" customHeight="1">
      <c r="D6" s="9" t="s">
        <v>176</v>
      </c>
      <c r="G6" s="22" t="s">
        <v>32</v>
      </c>
      <c r="H6" s="1" t="str">
        <f>IF(I22="","",IF(H20=I22,VLOOKUP(H24,$D$9:$F$26,3),VLOOKUP(H20,$D$9:$F$26,3)))</f>
        <v>Cathy-Liis Suurkivi, Nomme SK</v>
      </c>
    </row>
    <row r="8" spans="4:6" ht="15" customHeight="1">
      <c r="D8" s="2"/>
      <c r="E8" s="2"/>
      <c r="F8" s="2"/>
    </row>
    <row r="9" spans="3:10" ht="14.25" customHeight="1">
      <c r="C9" s="20">
        <v>84</v>
      </c>
      <c r="D9" s="51">
        <v>1</v>
      </c>
      <c r="E9" s="44"/>
      <c r="F9" s="5" t="str">
        <f>IF(C9=0,"",INDEX(Nimet!$A$2:$D$251,C9,4))</f>
        <v>Heidi Maiberg, Nomme SK</v>
      </c>
      <c r="G9" s="40">
        <v>1</v>
      </c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>
        <v>3</v>
      </c>
      <c r="I10" s="23"/>
      <c r="J10" s="23"/>
    </row>
    <row r="11" spans="3:10" ht="14.25" customHeight="1">
      <c r="C11" s="20">
        <v>32</v>
      </c>
      <c r="D11" s="49">
        <v>3</v>
      </c>
      <c r="E11" s="44"/>
      <c r="F11" s="5" t="str">
        <f>IF(C11=0,"",INDEX(Nimet!$A$2:$D$251,C11,4))</f>
        <v>Petter Punnonen, KuPTS</v>
      </c>
      <c r="G11" s="43">
        <v>3</v>
      </c>
      <c r="H11" s="169" t="s">
        <v>256</v>
      </c>
      <c r="I11" s="23"/>
      <c r="J11" s="23"/>
    </row>
    <row r="12" spans="3:10" ht="14.25" customHeight="1">
      <c r="C12" s="20">
        <v>79</v>
      </c>
      <c r="D12" s="50">
        <v>4</v>
      </c>
      <c r="E12" s="45"/>
      <c r="F12" s="4" t="str">
        <f>IF(C12=0,"",INDEX(Nimet!$A$2:$D$251,C12,4))</f>
        <v>Janette Penttilä, TuTo</v>
      </c>
      <c r="G12" s="37" t="s">
        <v>241</v>
      </c>
      <c r="H12" s="25"/>
      <c r="I12" s="41">
        <v>3</v>
      </c>
      <c r="J12" s="23"/>
    </row>
    <row r="13" spans="3:10" ht="14.25" customHeight="1">
      <c r="C13" s="20">
        <v>91</v>
      </c>
      <c r="D13" s="49">
        <v>5</v>
      </c>
      <c r="E13" s="44"/>
      <c r="F13" s="5" t="str">
        <f>IF(C13=0,"",INDEX(Nimet!$A$2:$D$251,C13,4))</f>
        <v>Alpo Ojala, SeSi</v>
      </c>
      <c r="G13" s="40">
        <v>6</v>
      </c>
      <c r="H13" s="25"/>
      <c r="I13" s="169" t="s">
        <v>272</v>
      </c>
      <c r="J13" s="23"/>
    </row>
    <row r="14" spans="3:10" ht="14.25" customHeight="1">
      <c r="C14" s="20">
        <v>49</v>
      </c>
      <c r="D14" s="50">
        <v>6</v>
      </c>
      <c r="E14" s="45"/>
      <c r="F14" s="4" t="str">
        <f>IF(C14=0,"",INDEX(Nimet!$A$2:$D$251,C14,4))</f>
        <v>Markus Myllärinen, Por-83</v>
      </c>
      <c r="G14" s="168" t="s">
        <v>230</v>
      </c>
      <c r="H14" s="42">
        <v>6</v>
      </c>
      <c r="I14" s="25"/>
      <c r="J14" s="23"/>
    </row>
    <row r="15" spans="3:10" ht="14.25" customHeight="1">
      <c r="C15" s="20">
        <v>56</v>
      </c>
      <c r="D15" s="49">
        <v>7</v>
      </c>
      <c r="E15" s="44"/>
      <c r="F15" s="5" t="str">
        <f>IF(C15=0,"",INDEX(Nimet!$A$2:$D$251,C15,4))</f>
        <v>Johan Engman, MBF</v>
      </c>
      <c r="G15" s="43">
        <v>7</v>
      </c>
      <c r="H15" s="37" t="s">
        <v>262</v>
      </c>
      <c r="I15" s="25"/>
      <c r="J15" s="23"/>
    </row>
    <row r="16" spans="3:10" ht="14.25" customHeight="1">
      <c r="C16" s="20">
        <v>86</v>
      </c>
      <c r="D16" s="50">
        <v>8</v>
      </c>
      <c r="E16" s="45"/>
      <c r="F16" s="4" t="str">
        <f>IF(C16=0,"",INDEX(Nimet!$A$2:$D$251,C16,4))</f>
        <v>Victoria Sitnik, Nomme SK</v>
      </c>
      <c r="G16" s="37" t="s">
        <v>255</v>
      </c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>
        <v>10</v>
      </c>
    </row>
    <row r="18" spans="4:11" ht="14.25" customHeight="1">
      <c r="D18" s="2"/>
      <c r="E18" s="45"/>
      <c r="F18" s="2"/>
      <c r="G18" s="38"/>
      <c r="H18" s="26"/>
      <c r="I18" s="25"/>
      <c r="J18" s="170" t="s">
        <v>298</v>
      </c>
      <c r="K18" s="3"/>
    </row>
    <row r="19" spans="3:11" ht="14.25" customHeight="1">
      <c r="C19" s="20">
        <v>87</v>
      </c>
      <c r="D19" s="49">
        <v>9</v>
      </c>
      <c r="E19" s="44"/>
      <c r="F19" s="5" t="str">
        <f>IF(C19=0,"",INDEX(Nimet!$A$2:$D$251,C19,4))</f>
        <v>Johanna Christjanson, Nomme SK</v>
      </c>
      <c r="G19" s="40">
        <v>10</v>
      </c>
      <c r="H19" s="23"/>
      <c r="I19" s="25"/>
      <c r="J19" s="23"/>
      <c r="K19" s="3"/>
    </row>
    <row r="20" spans="3:11" ht="14.25" customHeight="1">
      <c r="C20" s="20">
        <v>59</v>
      </c>
      <c r="D20" s="50">
        <v>10</v>
      </c>
      <c r="E20" s="45"/>
      <c r="F20" s="4" t="str">
        <f>IF(C20=0,"",INDEX(Nimet!$A$2:$D$251,C20,4))</f>
        <v>Ilkka Saarnilehto, MBF</v>
      </c>
      <c r="G20" s="168" t="s">
        <v>246</v>
      </c>
      <c r="H20" s="41">
        <v>10</v>
      </c>
      <c r="I20" s="25"/>
      <c r="J20" s="23"/>
      <c r="K20" s="3"/>
    </row>
    <row r="21" spans="3:11" ht="14.25" customHeight="1">
      <c r="C21" s="20">
        <v>2</v>
      </c>
      <c r="D21" s="49">
        <v>11</v>
      </c>
      <c r="E21" s="44"/>
      <c r="F21" s="5" t="str">
        <f>IF(C21=0,"",INDEX(Nimet!$A$2:$D$251,C21,4))</f>
        <v>Henrik Wennman, Vana</v>
      </c>
      <c r="G21" s="43">
        <v>11</v>
      </c>
      <c r="H21" s="169" t="s">
        <v>249</v>
      </c>
      <c r="I21" s="25"/>
      <c r="J21" s="23"/>
      <c r="K21" s="3"/>
    </row>
    <row r="22" spans="3:11" ht="14.25" customHeight="1">
      <c r="C22" s="20">
        <v>92</v>
      </c>
      <c r="D22" s="50">
        <v>12</v>
      </c>
      <c r="E22" s="45"/>
      <c r="F22" s="4" t="str">
        <f>IF(C22=0,"",INDEX(Nimet!$A$2:$D$251,C22,4))</f>
        <v>Topi Latukka, SeSi</v>
      </c>
      <c r="G22" s="37" t="s">
        <v>218</v>
      </c>
      <c r="H22" s="25"/>
      <c r="I22" s="42">
        <v>10</v>
      </c>
      <c r="J22" s="23"/>
      <c r="K22" s="3"/>
    </row>
    <row r="23" spans="3:11" ht="14.25" customHeight="1">
      <c r="C23" s="20">
        <v>80</v>
      </c>
      <c r="D23" s="49">
        <v>13</v>
      </c>
      <c r="E23" s="44"/>
      <c r="F23" s="5" t="str">
        <f>IF(C23=0,"",INDEX(Nimet!$A$2:$D$251,C23,4))</f>
        <v>Joanna Penttilä, TuTo</v>
      </c>
      <c r="G23" s="40">
        <v>14</v>
      </c>
      <c r="H23" s="25"/>
      <c r="I23" s="37" t="s">
        <v>277</v>
      </c>
      <c r="J23" s="23"/>
      <c r="K23" s="3"/>
    </row>
    <row r="24" spans="3:11" ht="14.25" customHeight="1">
      <c r="C24" s="20">
        <v>51</v>
      </c>
      <c r="D24" s="50">
        <v>14</v>
      </c>
      <c r="E24" s="45"/>
      <c r="F24" s="4" t="str">
        <f>IF(C24=0,"",INDEX(Nimet!$A$2:$D$251,C24,4))</f>
        <v>Jancarlo Rodriguez, Por-83</v>
      </c>
      <c r="G24" s="168" t="s">
        <v>238</v>
      </c>
      <c r="H24" s="42">
        <v>16</v>
      </c>
      <c r="I24" s="23"/>
      <c r="J24" s="23"/>
      <c r="K24" s="3"/>
    </row>
    <row r="25" spans="3:11" ht="14.25" customHeight="1">
      <c r="C25" s="20">
        <v>93</v>
      </c>
      <c r="D25" s="49">
        <v>15</v>
      </c>
      <c r="E25" s="44"/>
      <c r="F25" s="5" t="str">
        <f>IF(C25=0,"",INDEX(Nimet!$A$2:$D$251,C25,4))</f>
        <v>Tuomas Kallinki, SeSi</v>
      </c>
      <c r="G25" s="43">
        <v>16</v>
      </c>
      <c r="H25" s="37" t="s">
        <v>254</v>
      </c>
      <c r="I25" s="23"/>
      <c r="J25" s="23"/>
      <c r="K25" s="3"/>
    </row>
    <row r="26" spans="3:11" ht="14.25" customHeight="1">
      <c r="C26" s="20">
        <v>85</v>
      </c>
      <c r="D26" s="50">
        <v>16</v>
      </c>
      <c r="E26" s="45"/>
      <c r="F26" s="4" t="str">
        <f>IF(C26=0,"",INDEX(Nimet!$A$2:$D$251,C26,4))</f>
        <v>Cathy-Liis Suurkivi, Nomme SK</v>
      </c>
      <c r="G26" s="37" t="s">
        <v>234</v>
      </c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workbookViewId="0" topLeftCell="A1">
      <selection activeCell="I14" sqref="I14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143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str">
        <f>IF(I12="","",VLOOKUP(I12,D9:F16,3))</f>
        <v>Eino Määttä, OPT-86</v>
      </c>
      <c r="J3" s="1" t="str">
        <f>IF(I13="","",I13)</f>
        <v>-4,5,7,4</v>
      </c>
    </row>
    <row r="4" spans="4:8" ht="15" customHeight="1">
      <c r="D4" s="9" t="s">
        <v>147</v>
      </c>
      <c r="G4" s="22" t="s">
        <v>31</v>
      </c>
      <c r="H4" s="1" t="str">
        <f>IF(I12="","",IF(H10=I12,VLOOKUP(H14,D9:F16,3),VLOOKUP(H14,D9:F16,3)))</f>
        <v>Kullervo Haapalainen, OPT-86</v>
      </c>
    </row>
    <row r="5" spans="4:8" ht="15" customHeight="1">
      <c r="D5" s="9"/>
      <c r="G5" s="22" t="s">
        <v>32</v>
      </c>
      <c r="H5" s="1" t="str">
        <f>IF(H10="","",IF(G9=H10,VLOOKUP(G11,$D$9:$F$16,3),VLOOKUP(G9,$D$9:$F$16,3)))</f>
        <v>Bo-Eric Herrgård, KoKu</v>
      </c>
    </row>
    <row r="6" spans="4:8" ht="15" customHeight="1">
      <c r="D6" s="9" t="s">
        <v>173</v>
      </c>
      <c r="G6" s="22" t="s">
        <v>32</v>
      </c>
      <c r="H6" s="1" t="str">
        <f>IF(H14="","",IF(G13=H14,VLOOKUP(G15,$D$9:$F$16,3),VLOOKUP(G13,$D$9:$F$16,3)))</f>
        <v>Juhani Ala-Hukkala, KoKu</v>
      </c>
    </row>
    <row r="8" spans="4:6" ht="15" customHeight="1">
      <c r="D8" s="2"/>
      <c r="E8" s="2"/>
      <c r="F8" s="2"/>
    </row>
    <row r="9" spans="3:10" ht="14.25" customHeight="1">
      <c r="C9" s="20">
        <v>20</v>
      </c>
      <c r="D9" s="49">
        <v>1</v>
      </c>
      <c r="E9" s="44">
        <v>21</v>
      </c>
      <c r="F9" s="5" t="str">
        <f>IF(C9=0,"",INDEX(Nimet!$A$2:$D$251,C9,4))</f>
        <v>Eino Määttä, OPT-86</v>
      </c>
      <c r="G9" s="40">
        <v>1</v>
      </c>
      <c r="H9" s="23"/>
      <c r="I9" s="23"/>
      <c r="J9" s="6"/>
    </row>
    <row r="10" spans="3:10" ht="14.25" customHeight="1">
      <c r="C10" s="20">
        <v>107</v>
      </c>
      <c r="D10" s="50">
        <v>2</v>
      </c>
      <c r="E10" s="45"/>
      <c r="F10" s="4" t="str">
        <f>IF(C10=0,"",INDEX(Nimet!$A$2:$D$251,C10,4))</f>
        <v>Bertel Blomqvist, KoKu</v>
      </c>
      <c r="G10" s="32" t="s">
        <v>192</v>
      </c>
      <c r="H10" s="41">
        <v>1</v>
      </c>
      <c r="I10" s="23"/>
      <c r="J10" s="6"/>
    </row>
    <row r="11" spans="3:10" ht="14.25" customHeight="1">
      <c r="C11" s="20">
        <v>103</v>
      </c>
      <c r="D11" s="49">
        <v>3</v>
      </c>
      <c r="E11" s="44"/>
      <c r="F11" s="5" t="str">
        <f>IF(C11=0,"",INDEX(Nimet!$A$2:$D$251,C11,4))</f>
        <v>Bo-Eric Herrgård, KoKu</v>
      </c>
      <c r="G11" s="43">
        <v>3</v>
      </c>
      <c r="H11" s="34" t="s">
        <v>392</v>
      </c>
      <c r="I11" s="23"/>
      <c r="J11" s="6"/>
    </row>
    <row r="12" spans="3:10" ht="14.25" customHeight="1">
      <c r="C12" s="20">
        <v>105</v>
      </c>
      <c r="D12" s="50">
        <v>4</v>
      </c>
      <c r="E12" s="45"/>
      <c r="F12" s="4" t="str">
        <f>IF(C12=0,"",INDEX(Nimet!$A$2:$D$251,C12,4))</f>
        <v>Pekka Övermark, KoKu</v>
      </c>
      <c r="G12" s="33" t="s">
        <v>381</v>
      </c>
      <c r="H12" s="25"/>
      <c r="I12" s="41">
        <v>1</v>
      </c>
      <c r="J12" s="6"/>
    </row>
    <row r="13" spans="3:10" ht="14.25" customHeight="1">
      <c r="C13" s="20">
        <v>106</v>
      </c>
      <c r="D13" s="49">
        <v>5</v>
      </c>
      <c r="E13" s="44"/>
      <c r="F13" s="5" t="str">
        <f>IF(C13=0,"",INDEX(Nimet!$A$2:$D$251,C13,4))</f>
        <v>Juhani Ala-Hukkala, KoKu</v>
      </c>
      <c r="G13" s="40">
        <v>5</v>
      </c>
      <c r="H13" s="25"/>
      <c r="I13" s="35" t="s">
        <v>398</v>
      </c>
      <c r="J13" s="6"/>
    </row>
    <row r="14" spans="3:10" ht="14.25" customHeight="1">
      <c r="C14" s="20">
        <v>91</v>
      </c>
      <c r="D14" s="50">
        <v>6</v>
      </c>
      <c r="E14" s="45"/>
      <c r="F14" s="4" t="str">
        <f>IF(C14=0,"",INDEX(Nimet!$A$2:$D$251,C14,4))</f>
        <v>Alpo Ojala, SeSi</v>
      </c>
      <c r="G14" s="168" t="s">
        <v>374</v>
      </c>
      <c r="H14" s="42">
        <v>8</v>
      </c>
      <c r="I14" s="23"/>
      <c r="J14" s="6"/>
    </row>
    <row r="15" spans="3:10" ht="14.25" customHeight="1">
      <c r="C15" s="20">
        <v>108</v>
      </c>
      <c r="D15" s="49">
        <v>7</v>
      </c>
      <c r="E15" s="44"/>
      <c r="F15" s="5" t="str">
        <f>IF(C15=0,"",INDEX(Nimet!$A$2:$D$251,C15,4))</f>
        <v>Heimo Ikonen, KoKu</v>
      </c>
      <c r="G15" s="43">
        <v>8</v>
      </c>
      <c r="H15" s="33" t="s">
        <v>384</v>
      </c>
      <c r="I15" s="23"/>
      <c r="J15" s="6"/>
    </row>
    <row r="16" spans="3:10" ht="14.25" customHeight="1">
      <c r="C16" s="20">
        <v>19</v>
      </c>
      <c r="D16" s="50">
        <v>8</v>
      </c>
      <c r="E16" s="45"/>
      <c r="F16" s="4" t="str">
        <f>IF(C16=0,"",INDEX(Nimet!$A$2:$D$251,C16,4))</f>
        <v>Kullervo Haapalainen, OPT-86</v>
      </c>
      <c r="G16" s="37" t="s">
        <v>375</v>
      </c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1:K28"/>
  <sheetViews>
    <sheetView zoomScale="75" zoomScaleNormal="75" workbookViewId="0" topLeftCell="A1">
      <selection activeCell="K22" sqref="K22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143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str">
        <f>IF(J17="","",VLOOKUP(J17,D9:F26,3))</f>
        <v>Esa Miettinen, KuPTS</v>
      </c>
      <c r="J3" s="1" t="str">
        <f>IF(J18="","",J18)</f>
        <v>4,6,2</v>
      </c>
    </row>
    <row r="4" spans="4:8" ht="15" customHeight="1">
      <c r="D4" s="9" t="s">
        <v>177</v>
      </c>
      <c r="G4" s="22" t="s">
        <v>31</v>
      </c>
      <c r="H4" s="1" t="str">
        <f>IF(J17="","",IF(I12=J17,VLOOKUP(I22,D9:F26,3),VLOOKUP(I12,D9:F26,3)))</f>
        <v>Tomi Penttilä, TuTo</v>
      </c>
    </row>
    <row r="5" spans="4:8" ht="15" customHeight="1">
      <c r="D5" s="9"/>
      <c r="G5" s="22" t="s">
        <v>32</v>
      </c>
      <c r="H5" s="1" t="str">
        <f>IF(I12="","",IF(H10=I12,VLOOKUP(H14,$D$9:$F$26,3),VLOOKUP(H10,$D$9:$F$26,3)))</f>
        <v>Eino Määttä, OPT-86</v>
      </c>
    </row>
    <row r="6" spans="4:8" ht="15" customHeight="1">
      <c r="D6" s="9" t="s">
        <v>176</v>
      </c>
      <c r="G6" s="22" t="s">
        <v>32</v>
      </c>
      <c r="H6" s="1" t="str">
        <f>IF(I22="","",IF(H20=I22,VLOOKUP(H24,$D$9:$F$26,3),VLOOKUP(H20,$D$9:$F$26,3)))</f>
        <v>Lasse Vimpari, YNM</v>
      </c>
    </row>
    <row r="8" spans="4:6" ht="15" customHeight="1">
      <c r="D8" s="2"/>
      <c r="E8" s="2"/>
      <c r="F8" s="2"/>
    </row>
    <row r="9" spans="3:10" ht="14.25" customHeight="1">
      <c r="C9" s="20">
        <v>28</v>
      </c>
      <c r="D9" s="51">
        <v>1</v>
      </c>
      <c r="E9" s="44">
        <v>3</v>
      </c>
      <c r="F9" s="5" t="str">
        <f>IF(C9=0,"",INDEX(Nimet!$A$2:$D$251,C9,4))</f>
        <v>Esa Miettinen, KuPTS</v>
      </c>
      <c r="G9" s="40">
        <v>1</v>
      </c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>
        <v>1</v>
      </c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>
        <v>4</v>
      </c>
      <c r="H11" s="169" t="s">
        <v>219</v>
      </c>
      <c r="I11" s="23"/>
      <c r="J11" s="23"/>
    </row>
    <row r="12" spans="3:10" ht="14.25" customHeight="1">
      <c r="C12" s="20">
        <v>50</v>
      </c>
      <c r="D12" s="50">
        <v>4</v>
      </c>
      <c r="E12" s="45"/>
      <c r="F12" s="4" t="str">
        <f>IF(C12=0,"",INDEX(Nimet!$A$2:$D$251,C12,4))</f>
        <v>Mika Myllärinen, Por-83</v>
      </c>
      <c r="G12" s="33"/>
      <c r="H12" s="25"/>
      <c r="I12" s="41">
        <v>1</v>
      </c>
      <c r="J12" s="23"/>
    </row>
    <row r="13" spans="3:10" ht="14.25" customHeight="1">
      <c r="C13" s="20">
        <v>73</v>
      </c>
      <c r="D13" s="49">
        <v>5</v>
      </c>
      <c r="E13" s="44"/>
      <c r="F13" s="5" t="str">
        <f>IF(C13=0,"",INDEX(Nimet!$A$2:$D$251,C13,4))</f>
        <v>Tapani Hagelberg, PT-75</v>
      </c>
      <c r="G13" s="40">
        <v>5</v>
      </c>
      <c r="H13" s="25"/>
      <c r="I13" s="169" t="s">
        <v>229</v>
      </c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>
        <v>8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7" t="s">
        <v>223</v>
      </c>
      <c r="I15" s="25"/>
      <c r="J15" s="23"/>
    </row>
    <row r="16" spans="3:10" ht="14.25" customHeight="1">
      <c r="C16" s="20">
        <v>20</v>
      </c>
      <c r="D16" s="50">
        <v>8</v>
      </c>
      <c r="E16" s="45"/>
      <c r="F16" s="4" t="str">
        <f>IF(C16=0,"",INDEX(Nimet!$A$2:$D$251,C16,4))</f>
        <v>Eino Määttä, OPT-86</v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>
        <v>1</v>
      </c>
    </row>
    <row r="18" spans="4:11" ht="14.25" customHeight="1">
      <c r="D18" s="2"/>
      <c r="E18" s="45"/>
      <c r="F18" s="2"/>
      <c r="G18" s="38"/>
      <c r="H18" s="26"/>
      <c r="I18" s="25"/>
      <c r="J18" s="170" t="s">
        <v>250</v>
      </c>
      <c r="K18" s="3"/>
    </row>
    <row r="19" spans="3:11" ht="14.25" customHeight="1">
      <c r="C19" s="20">
        <v>19</v>
      </c>
      <c r="D19" s="49">
        <v>9</v>
      </c>
      <c r="E19" s="44"/>
      <c r="F19" s="5" t="str">
        <f>IF(C19=0,"",INDEX(Nimet!$A$2:$D$251,C19,4))</f>
        <v>Kullervo Haapalainen, OPT-86</v>
      </c>
      <c r="G19" s="40">
        <v>9</v>
      </c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>
        <v>12</v>
      </c>
      <c r="I20" s="25"/>
      <c r="J20" s="23"/>
      <c r="K20" s="3"/>
    </row>
    <row r="21" spans="3:11" ht="14.25" customHeight="1">
      <c r="C21" s="20">
        <v>3</v>
      </c>
      <c r="D21" s="49">
        <v>11</v>
      </c>
      <c r="E21" s="44"/>
      <c r="F21" s="5" t="str">
        <f>IF(C21=0,"",INDEX(Nimet!$A$2:$D$251,C21,4))</f>
        <v>Tuomo Sihvonen, Vana</v>
      </c>
      <c r="G21" s="43">
        <v>12</v>
      </c>
      <c r="H21" s="169" t="s">
        <v>243</v>
      </c>
      <c r="I21" s="25"/>
      <c r="J21" s="23"/>
      <c r="K21" s="3"/>
    </row>
    <row r="22" spans="3:11" ht="14.25" customHeight="1">
      <c r="C22" s="20">
        <v>47</v>
      </c>
      <c r="D22" s="50">
        <v>12</v>
      </c>
      <c r="E22" s="45"/>
      <c r="F22" s="4" t="str">
        <f>IF(C22=0,"",INDEX(Nimet!$A$2:$D$251,C22,4))</f>
        <v>Lasse Vimpari, YNM</v>
      </c>
      <c r="G22" s="37" t="s">
        <v>224</v>
      </c>
      <c r="H22" s="25"/>
      <c r="I22" s="42">
        <v>16</v>
      </c>
      <c r="J22" s="23"/>
      <c r="K22" s="3"/>
    </row>
    <row r="23" spans="3:11" ht="14.25" customHeight="1">
      <c r="C23" s="20">
        <v>33</v>
      </c>
      <c r="D23" s="49">
        <v>13</v>
      </c>
      <c r="E23" s="44"/>
      <c r="F23" s="5" t="str">
        <f>IF(C23=0,"",INDEX(Nimet!$A$2:$D$251,C23,4))</f>
        <v>Kari Punnonen, KuPTS</v>
      </c>
      <c r="G23" s="40">
        <v>13</v>
      </c>
      <c r="H23" s="25"/>
      <c r="I23" s="37" t="s">
        <v>244</v>
      </c>
      <c r="J23" s="23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>
        <v>16</v>
      </c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>
        <v>16</v>
      </c>
      <c r="H25" s="37" t="s">
        <v>225</v>
      </c>
      <c r="I25" s="23"/>
      <c r="J25" s="23"/>
      <c r="K25" s="3"/>
    </row>
    <row r="26" spans="3:11" ht="14.25" customHeight="1">
      <c r="C26" s="20">
        <v>81</v>
      </c>
      <c r="D26" s="50">
        <v>16</v>
      </c>
      <c r="E26" s="45">
        <v>28</v>
      </c>
      <c r="F26" s="4" t="str">
        <f>IF(C26=0,"",INDEX(Nimet!$A$2:$D$251,C26,4))</f>
        <v>Tomi Penttilä, TuTo</v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workbookViewId="0" topLeftCell="A1">
      <selection activeCell="A12" sqref="A12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143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9" t="s">
        <v>178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9"/>
      <c r="AI5" s="28"/>
      <c r="AJ5" s="28"/>
      <c r="AK5" s="28"/>
    </row>
    <row r="6" spans="2:37" ht="15" customHeight="1">
      <c r="B6" s="9" t="s">
        <v>174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73">
        <v>1</v>
      </c>
      <c r="F9" s="182"/>
      <c r="G9" s="182"/>
      <c r="H9" s="182"/>
      <c r="I9" s="183"/>
      <c r="J9" s="173">
        <v>2</v>
      </c>
      <c r="K9" s="174"/>
      <c r="L9" s="174"/>
      <c r="M9" s="174"/>
      <c r="N9" s="175"/>
      <c r="O9" s="173">
        <v>3</v>
      </c>
      <c r="P9" s="174"/>
      <c r="Q9" s="174"/>
      <c r="R9" s="174"/>
      <c r="S9" s="175"/>
      <c r="T9" s="173">
        <v>4</v>
      </c>
      <c r="U9" s="174"/>
      <c r="V9" s="174"/>
      <c r="W9" s="174"/>
      <c r="X9" s="175"/>
      <c r="Y9" s="173" t="s">
        <v>0</v>
      </c>
      <c r="Z9" s="182"/>
      <c r="AA9" s="182"/>
      <c r="AB9" s="182"/>
      <c r="AC9" s="183"/>
      <c r="AD9" s="173" t="s">
        <v>1</v>
      </c>
      <c r="AE9" s="182"/>
      <c r="AF9" s="182"/>
      <c r="AG9" s="182"/>
      <c r="AH9" s="183"/>
      <c r="AI9" s="29" t="s">
        <v>2</v>
      </c>
    </row>
    <row r="10" spans="1:35" ht="14.25" customHeight="1">
      <c r="A10" s="20">
        <v>65</v>
      </c>
      <c r="B10" s="30">
        <v>1</v>
      </c>
      <c r="C10" s="36">
        <v>11</v>
      </c>
      <c r="D10" s="14" t="str">
        <f>IF(A10=0,"",INDEX(Nimet!$A$2:$D$251,A10,4))</f>
        <v>Roni Kantola, TuKa</v>
      </c>
      <c r="E10" s="179"/>
      <c r="F10" s="180"/>
      <c r="G10" s="180"/>
      <c r="H10" s="180"/>
      <c r="I10" s="181"/>
      <c r="J10" s="176" t="str">
        <f>CONCATENATE(AB22,"-",AD22)</f>
        <v>3-0</v>
      </c>
      <c r="K10" s="177"/>
      <c r="L10" s="177"/>
      <c r="M10" s="177"/>
      <c r="N10" s="178"/>
      <c r="O10" s="176" t="str">
        <f>CONCATENATE(AB16,"-",AD16)</f>
        <v>3-0</v>
      </c>
      <c r="P10" s="177"/>
      <c r="Q10" s="177"/>
      <c r="R10" s="177"/>
      <c r="S10" s="178"/>
      <c r="T10" s="176" t="str">
        <f>CONCATENATE(AB19,"-",AD19)</f>
        <v>0-0</v>
      </c>
      <c r="U10" s="177"/>
      <c r="V10" s="177"/>
      <c r="W10" s="177"/>
      <c r="X10" s="178"/>
      <c r="Y10" s="173" t="str">
        <f>CONCATENATE(AF16+AF19+AF22,"-",AH16+AH19+AH22)</f>
        <v>2-0</v>
      </c>
      <c r="Z10" s="174"/>
      <c r="AA10" s="174"/>
      <c r="AB10" s="174"/>
      <c r="AC10" s="175"/>
      <c r="AD10" s="173" t="str">
        <f>CONCATENATE(AB16+AB19+AB22,"-",AD16+AD19+AD22)</f>
        <v>6-0</v>
      </c>
      <c r="AE10" s="174"/>
      <c r="AF10" s="174"/>
      <c r="AG10" s="174"/>
      <c r="AH10" s="175"/>
      <c r="AI10" s="70">
        <v>1</v>
      </c>
    </row>
    <row r="11" spans="1:35" ht="14.25" customHeight="1">
      <c r="A11" s="20">
        <v>51</v>
      </c>
      <c r="B11" s="30">
        <v>2</v>
      </c>
      <c r="C11" s="36">
        <v>22</v>
      </c>
      <c r="D11" s="14" t="str">
        <f>IF(A11=0,"",INDEX(Nimet!$A$2:$D$251,A11,4))</f>
        <v>Jancarlo Rodriguez, Por-83</v>
      </c>
      <c r="E11" s="176" t="str">
        <f>CONCATENATE(AD22,"-",AB22)</f>
        <v>0-3</v>
      </c>
      <c r="F11" s="177"/>
      <c r="G11" s="177"/>
      <c r="H11" s="177"/>
      <c r="I11" s="178"/>
      <c r="J11" s="179"/>
      <c r="K11" s="180"/>
      <c r="L11" s="180"/>
      <c r="M11" s="180"/>
      <c r="N11" s="181"/>
      <c r="O11" s="176" t="str">
        <f>CONCATENATE(AB20,"-",AD20)</f>
        <v>3-0</v>
      </c>
      <c r="P11" s="177"/>
      <c r="Q11" s="177"/>
      <c r="R11" s="177"/>
      <c r="S11" s="178"/>
      <c r="T11" s="176" t="str">
        <f>CONCATENATE(AB17,"-",AD17)</f>
        <v>0-0</v>
      </c>
      <c r="U11" s="177"/>
      <c r="V11" s="177"/>
      <c r="W11" s="177"/>
      <c r="X11" s="178"/>
      <c r="Y11" s="173" t="str">
        <f>CONCATENATE(AF17+AF20+AH22,"-",AH17+AH20+AF22)</f>
        <v>1-1</v>
      </c>
      <c r="Z11" s="174"/>
      <c r="AA11" s="174"/>
      <c r="AB11" s="174"/>
      <c r="AC11" s="175"/>
      <c r="AD11" s="173" t="str">
        <f>CONCATENATE(AB17+AB20+AD22,"-",AD17+AD20+AB22)</f>
        <v>3-3</v>
      </c>
      <c r="AE11" s="174"/>
      <c r="AF11" s="174"/>
      <c r="AG11" s="174"/>
      <c r="AH11" s="175"/>
      <c r="AI11" s="70">
        <v>2</v>
      </c>
    </row>
    <row r="12" spans="1:35" ht="14.25" customHeight="1">
      <c r="A12" s="20">
        <v>55</v>
      </c>
      <c r="B12" s="30">
        <v>3</v>
      </c>
      <c r="C12" s="36"/>
      <c r="D12" s="14" t="str">
        <f>IF(A12=0,"",INDEX(Nimet!$A$2:$D$251,A12,4))</f>
        <v>Sofia Engman, MBF</v>
      </c>
      <c r="E12" s="176" t="str">
        <f>CONCATENATE(AD16,"-",AB16)</f>
        <v>0-3</v>
      </c>
      <c r="F12" s="177"/>
      <c r="G12" s="177"/>
      <c r="H12" s="177"/>
      <c r="I12" s="178"/>
      <c r="J12" s="176" t="str">
        <f>CONCATENATE(AD20,"-",AB20)</f>
        <v>0-3</v>
      </c>
      <c r="K12" s="177"/>
      <c r="L12" s="177"/>
      <c r="M12" s="177"/>
      <c r="N12" s="178"/>
      <c r="O12" s="179"/>
      <c r="P12" s="180"/>
      <c r="Q12" s="180"/>
      <c r="R12" s="180"/>
      <c r="S12" s="181"/>
      <c r="T12" s="176" t="str">
        <f>CONCATENATE(AB23,"-",AD23)</f>
        <v>0-0</v>
      </c>
      <c r="U12" s="177"/>
      <c r="V12" s="177"/>
      <c r="W12" s="177"/>
      <c r="X12" s="178"/>
      <c r="Y12" s="173" t="str">
        <f>CONCATENATE(AH16+AH20+AF23,"-",AF16+AF20+AH23)</f>
        <v>0-2</v>
      </c>
      <c r="Z12" s="174"/>
      <c r="AA12" s="174"/>
      <c r="AB12" s="174"/>
      <c r="AC12" s="175"/>
      <c r="AD12" s="173" t="str">
        <f>CONCATENATE(AD16+AD20+AB23,"-",AB16+AB20+AD23)</f>
        <v>0-6</v>
      </c>
      <c r="AE12" s="174"/>
      <c r="AF12" s="174"/>
      <c r="AG12" s="174"/>
      <c r="AH12" s="175"/>
      <c r="AI12" s="70">
        <v>3</v>
      </c>
    </row>
    <row r="13" spans="1:35" ht="14.25" customHeight="1">
      <c r="A13" s="20"/>
      <c r="B13" s="30">
        <v>4</v>
      </c>
      <c r="C13" s="36"/>
      <c r="D13" s="14">
        <f>IF(A13=0,"",INDEX(Nimet!$A$2:$D$251,A13,4))</f>
      </c>
      <c r="E13" s="176" t="str">
        <f>CONCATENATE(AD19,"-",AB19)</f>
        <v>0-0</v>
      </c>
      <c r="F13" s="177"/>
      <c r="G13" s="177"/>
      <c r="H13" s="177"/>
      <c r="I13" s="178"/>
      <c r="J13" s="176" t="str">
        <f>CONCATENATE(AD17,"-",AB17)</f>
        <v>0-0</v>
      </c>
      <c r="K13" s="177"/>
      <c r="L13" s="177"/>
      <c r="M13" s="177"/>
      <c r="N13" s="178"/>
      <c r="O13" s="176" t="str">
        <f>CONCATENATE(AD23,"-",AB23)</f>
        <v>0-0</v>
      </c>
      <c r="P13" s="177"/>
      <c r="Q13" s="177"/>
      <c r="R13" s="177"/>
      <c r="S13" s="178"/>
      <c r="T13" s="179"/>
      <c r="U13" s="180"/>
      <c r="V13" s="180"/>
      <c r="W13" s="180"/>
      <c r="X13" s="181"/>
      <c r="Y13" s="173" t="str">
        <f>CONCATENATE(AH17+AH19+AH23,"-",AF17+AF19+AF23)</f>
        <v>0-0</v>
      </c>
      <c r="Z13" s="174"/>
      <c r="AA13" s="174"/>
      <c r="AB13" s="174"/>
      <c r="AC13" s="175"/>
      <c r="AD13" s="173" t="str">
        <f>CONCATENATE(AD17+AD19+AD23,"-",AB17+AB19+AB23)</f>
        <v>0-0</v>
      </c>
      <c r="AE13" s="174"/>
      <c r="AF13" s="174"/>
      <c r="AG13" s="174"/>
      <c r="AH13" s="175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Roni Kantola, TuKa  -  Sofia Engman, MBF</v>
      </c>
      <c r="G16" s="65">
        <v>11</v>
      </c>
      <c r="H16" s="71" t="s">
        <v>27</v>
      </c>
      <c r="I16" s="66">
        <v>1</v>
      </c>
      <c r="J16" s="72"/>
      <c r="K16" s="65">
        <v>11</v>
      </c>
      <c r="L16" s="71" t="s">
        <v>27</v>
      </c>
      <c r="M16" s="66">
        <v>2</v>
      </c>
      <c r="N16" s="72"/>
      <c r="O16" s="65">
        <v>11</v>
      </c>
      <c r="P16" s="71" t="s">
        <v>27</v>
      </c>
      <c r="Q16" s="66">
        <v>0</v>
      </c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3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1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Jancarlo Rodriguez, Por-83  -  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Roni Kantola, TuKa  -  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Jancarlo Rodriguez, Por-83  -  Sofia Engman, MBF</v>
      </c>
      <c r="G20" s="65">
        <v>11</v>
      </c>
      <c r="H20" s="71" t="s">
        <v>27</v>
      </c>
      <c r="I20" s="66">
        <v>5</v>
      </c>
      <c r="J20" s="72"/>
      <c r="K20" s="65">
        <v>11</v>
      </c>
      <c r="L20" s="71" t="s">
        <v>27</v>
      </c>
      <c r="M20" s="66">
        <v>6</v>
      </c>
      <c r="N20" s="72"/>
      <c r="O20" s="65">
        <v>11</v>
      </c>
      <c r="P20" s="71" t="s">
        <v>27</v>
      </c>
      <c r="Q20" s="66">
        <v>6</v>
      </c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3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1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Roni Kantola, TuKa  -  Jancarlo Rodriguez, Por-83</v>
      </c>
      <c r="G22" s="65">
        <v>11</v>
      </c>
      <c r="H22" s="71" t="s">
        <v>27</v>
      </c>
      <c r="I22" s="66">
        <v>7</v>
      </c>
      <c r="J22" s="72"/>
      <c r="K22" s="65">
        <v>11</v>
      </c>
      <c r="L22" s="71" t="s">
        <v>27</v>
      </c>
      <c r="M22" s="66">
        <v>5</v>
      </c>
      <c r="N22" s="72"/>
      <c r="O22" s="65">
        <v>11</v>
      </c>
      <c r="P22" s="71" t="s">
        <v>27</v>
      </c>
      <c r="Q22" s="66">
        <v>2</v>
      </c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3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1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Sofia Engman, MBF  -  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148</v>
      </c>
      <c r="C27" s="31"/>
      <c r="D27" s="31"/>
    </row>
    <row r="28" spans="2:35" ht="14.25" customHeight="1">
      <c r="B28" s="12"/>
      <c r="C28" s="13"/>
      <c r="D28" s="14"/>
      <c r="E28" s="173">
        <v>1</v>
      </c>
      <c r="F28" s="182"/>
      <c r="G28" s="182"/>
      <c r="H28" s="182"/>
      <c r="I28" s="183"/>
      <c r="J28" s="173">
        <v>2</v>
      </c>
      <c r="K28" s="174"/>
      <c r="L28" s="174"/>
      <c r="M28" s="174"/>
      <c r="N28" s="175"/>
      <c r="O28" s="173">
        <v>3</v>
      </c>
      <c r="P28" s="174"/>
      <c r="Q28" s="174"/>
      <c r="R28" s="174"/>
      <c r="S28" s="175"/>
      <c r="T28" s="173">
        <v>4</v>
      </c>
      <c r="U28" s="174"/>
      <c r="V28" s="174"/>
      <c r="W28" s="174"/>
      <c r="X28" s="175"/>
      <c r="Y28" s="173" t="s">
        <v>0</v>
      </c>
      <c r="Z28" s="182"/>
      <c r="AA28" s="182"/>
      <c r="AB28" s="182"/>
      <c r="AC28" s="183"/>
      <c r="AD28" s="173" t="s">
        <v>1</v>
      </c>
      <c r="AE28" s="182"/>
      <c r="AF28" s="182"/>
      <c r="AG28" s="182"/>
      <c r="AH28" s="183"/>
      <c r="AI28" s="29" t="s">
        <v>2</v>
      </c>
    </row>
    <row r="29" spans="1:35" ht="14.25" customHeight="1">
      <c r="A29" s="20">
        <v>56</v>
      </c>
      <c r="B29" s="30">
        <v>1</v>
      </c>
      <c r="C29" s="36">
        <v>15</v>
      </c>
      <c r="D29" s="14" t="str">
        <f>IF(A29=0,"",INDEX(Nimet!$A$2:$D$251,A29,4))</f>
        <v>Johan Engman, MBF</v>
      </c>
      <c r="E29" s="179"/>
      <c r="F29" s="180"/>
      <c r="G29" s="180"/>
      <c r="H29" s="180"/>
      <c r="I29" s="181"/>
      <c r="J29" s="176" t="str">
        <f>CONCATENATE(AB41,"-",AD41)</f>
        <v>3-0</v>
      </c>
      <c r="K29" s="177"/>
      <c r="L29" s="177"/>
      <c r="M29" s="177"/>
      <c r="N29" s="178"/>
      <c r="O29" s="176" t="str">
        <f>CONCATENATE(AB35,"-",AD35)</f>
        <v>3-2</v>
      </c>
      <c r="P29" s="177"/>
      <c r="Q29" s="177"/>
      <c r="R29" s="177"/>
      <c r="S29" s="178"/>
      <c r="T29" s="176" t="str">
        <f>CONCATENATE(AB38,"-",AD38)</f>
        <v>0-0</v>
      </c>
      <c r="U29" s="177"/>
      <c r="V29" s="177"/>
      <c r="W29" s="177"/>
      <c r="X29" s="178"/>
      <c r="Y29" s="173" t="str">
        <f>CONCATENATE(AF35+AF38+AF41,"-",AH35+AH38+AH41)</f>
        <v>2-0</v>
      </c>
      <c r="Z29" s="174"/>
      <c r="AA29" s="174"/>
      <c r="AB29" s="174"/>
      <c r="AC29" s="175"/>
      <c r="AD29" s="173" t="str">
        <f>CONCATENATE(AB35+AB38+AB41,"-",AD35+AD38+AD41)</f>
        <v>6-2</v>
      </c>
      <c r="AE29" s="174"/>
      <c r="AF29" s="174"/>
      <c r="AG29" s="174"/>
      <c r="AH29" s="175"/>
      <c r="AI29" s="70">
        <v>1</v>
      </c>
    </row>
    <row r="30" spans="1:35" ht="14.25" customHeight="1">
      <c r="A30" s="20">
        <v>32</v>
      </c>
      <c r="B30" s="30">
        <v>2</v>
      </c>
      <c r="C30" s="36">
        <v>16</v>
      </c>
      <c r="D30" s="14" t="str">
        <f>IF(A30=0,"",INDEX(Nimet!$A$2:$D$251,A30,4))</f>
        <v>Petter Punnonen, KuPTS</v>
      </c>
      <c r="E30" s="176" t="str">
        <f>CONCATENATE(AD41,"-",AB41)</f>
        <v>0-3</v>
      </c>
      <c r="F30" s="177"/>
      <c r="G30" s="177"/>
      <c r="H30" s="177"/>
      <c r="I30" s="178"/>
      <c r="J30" s="179"/>
      <c r="K30" s="180"/>
      <c r="L30" s="180"/>
      <c r="M30" s="180"/>
      <c r="N30" s="181"/>
      <c r="O30" s="176" t="str">
        <f>CONCATENATE(AB39,"-",AD39)</f>
        <v>3-1</v>
      </c>
      <c r="P30" s="177"/>
      <c r="Q30" s="177"/>
      <c r="R30" s="177"/>
      <c r="S30" s="178"/>
      <c r="T30" s="176" t="str">
        <f>CONCATENATE(AB36,"-",AD36)</f>
        <v>0-0</v>
      </c>
      <c r="U30" s="177"/>
      <c r="V30" s="177"/>
      <c r="W30" s="177"/>
      <c r="X30" s="178"/>
      <c r="Y30" s="173" t="str">
        <f>CONCATENATE(AF36+AF39+AH41,"-",AH36+AH39+AF41)</f>
        <v>1-1</v>
      </c>
      <c r="Z30" s="174"/>
      <c r="AA30" s="174"/>
      <c r="AB30" s="174"/>
      <c r="AC30" s="175"/>
      <c r="AD30" s="173" t="str">
        <f>CONCATENATE(AB36+AB39+AD41,"-",AD36+AD39+AB41)</f>
        <v>3-4</v>
      </c>
      <c r="AE30" s="174"/>
      <c r="AF30" s="174"/>
      <c r="AG30" s="174"/>
      <c r="AH30" s="175"/>
      <c r="AI30" s="70">
        <v>2</v>
      </c>
    </row>
    <row r="31" spans="1:35" ht="14.25" customHeight="1">
      <c r="A31" s="20">
        <v>49</v>
      </c>
      <c r="B31" s="30">
        <v>3</v>
      </c>
      <c r="C31" s="36">
        <v>30</v>
      </c>
      <c r="D31" s="14" t="str">
        <f>IF(A31=0,"",INDEX(Nimet!$A$2:$D$251,A31,4))</f>
        <v>Markus Myllärinen, Por-83</v>
      </c>
      <c r="E31" s="176" t="str">
        <f>CONCATENATE(AD35,"-",AB35)</f>
        <v>2-3</v>
      </c>
      <c r="F31" s="177"/>
      <c r="G31" s="177"/>
      <c r="H31" s="177"/>
      <c r="I31" s="178"/>
      <c r="J31" s="176" t="str">
        <f>CONCATENATE(AD39,"-",AB39)</f>
        <v>1-3</v>
      </c>
      <c r="K31" s="177"/>
      <c r="L31" s="177"/>
      <c r="M31" s="177"/>
      <c r="N31" s="178"/>
      <c r="O31" s="179"/>
      <c r="P31" s="180"/>
      <c r="Q31" s="180"/>
      <c r="R31" s="180"/>
      <c r="S31" s="181"/>
      <c r="T31" s="176" t="str">
        <f>CONCATENATE(AB42,"-",AD42)</f>
        <v>0-0</v>
      </c>
      <c r="U31" s="177"/>
      <c r="V31" s="177"/>
      <c r="W31" s="177"/>
      <c r="X31" s="178"/>
      <c r="Y31" s="173" t="str">
        <f>CONCATENATE(AH35+AH39+AF42,"-",AF35+AF39+AH42)</f>
        <v>0-2</v>
      </c>
      <c r="Z31" s="174"/>
      <c r="AA31" s="174"/>
      <c r="AB31" s="174"/>
      <c r="AC31" s="175"/>
      <c r="AD31" s="173" t="str">
        <f>CONCATENATE(AD35+AD39+AB42,"-",AB35+AB39+AD42)</f>
        <v>3-6</v>
      </c>
      <c r="AE31" s="174"/>
      <c r="AF31" s="174"/>
      <c r="AG31" s="174"/>
      <c r="AH31" s="175"/>
      <c r="AI31" s="70">
        <v>3</v>
      </c>
    </row>
    <row r="32" spans="1:35" ht="14.25" customHeight="1">
      <c r="A32" s="20">
        <v>92</v>
      </c>
      <c r="B32" s="30">
        <v>4</v>
      </c>
      <c r="C32" s="36"/>
      <c r="D32" s="14" t="str">
        <f>IF(A32=0,"",INDEX(Nimet!$A$2:$D$251,A32,4))</f>
        <v>Topi Latukka, SeSi</v>
      </c>
      <c r="E32" s="176" t="str">
        <f>CONCATENATE(AD38,"-",AB38)</f>
        <v>0-0</v>
      </c>
      <c r="F32" s="177"/>
      <c r="G32" s="177"/>
      <c r="H32" s="177"/>
      <c r="I32" s="178"/>
      <c r="J32" s="176" t="str">
        <f>CONCATENATE(AD36,"-",AB36)</f>
        <v>0-0</v>
      </c>
      <c r="K32" s="177"/>
      <c r="L32" s="177"/>
      <c r="M32" s="177"/>
      <c r="N32" s="178"/>
      <c r="O32" s="176" t="str">
        <f>CONCATENATE(AD42,"-",AB42)</f>
        <v>0-0</v>
      </c>
      <c r="P32" s="177"/>
      <c r="Q32" s="177"/>
      <c r="R32" s="177"/>
      <c r="S32" s="178"/>
      <c r="T32" s="179"/>
      <c r="U32" s="180"/>
      <c r="V32" s="180"/>
      <c r="W32" s="180"/>
      <c r="X32" s="181"/>
      <c r="Y32" s="173" t="str">
        <f>CONCATENATE(AH36+AH38+AH42,"-",AF36+AF38+AF42)</f>
        <v>0-0</v>
      </c>
      <c r="Z32" s="174"/>
      <c r="AA32" s="174"/>
      <c r="AB32" s="174"/>
      <c r="AC32" s="175"/>
      <c r="AD32" s="173" t="str">
        <f>CONCATENATE(AD36+AD38+AD42,"-",AB36+AB38+AB42)</f>
        <v>0-0</v>
      </c>
      <c r="AE32" s="174"/>
      <c r="AF32" s="174"/>
      <c r="AG32" s="174"/>
      <c r="AH32" s="175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Johan Engman, MBF  -  Markus Myllärinen, Por-83</v>
      </c>
      <c r="G35" s="65">
        <v>6</v>
      </c>
      <c r="H35" s="71" t="s">
        <v>27</v>
      </c>
      <c r="I35" s="66">
        <v>11</v>
      </c>
      <c r="J35" s="72"/>
      <c r="K35" s="65">
        <v>11</v>
      </c>
      <c r="L35" s="71" t="s">
        <v>27</v>
      </c>
      <c r="M35" s="66">
        <v>8</v>
      </c>
      <c r="N35" s="72"/>
      <c r="O35" s="65">
        <v>10</v>
      </c>
      <c r="P35" s="71" t="s">
        <v>27</v>
      </c>
      <c r="Q35" s="66">
        <v>12</v>
      </c>
      <c r="R35" s="73"/>
      <c r="S35" s="65">
        <v>11</v>
      </c>
      <c r="T35" s="71" t="s">
        <v>27</v>
      </c>
      <c r="U35" s="66">
        <v>9</v>
      </c>
      <c r="V35" s="73"/>
      <c r="W35" s="65">
        <v>11</v>
      </c>
      <c r="X35" s="71" t="s">
        <v>27</v>
      </c>
      <c r="Y35" s="66">
        <v>6</v>
      </c>
      <c r="Z35" s="72"/>
      <c r="AA35" s="72"/>
      <c r="AB35" s="74">
        <f>IF($G35-$I35&gt;0,1,0)+IF($K35-$M35&gt;0,1,0)+IF($O35-$Q35&gt;0,1,0)+IF($S35-$U35&gt;0,1,0)+IF($W35-$Y35&gt;0,1,0)</f>
        <v>3</v>
      </c>
      <c r="AC35" s="75" t="s">
        <v>27</v>
      </c>
      <c r="AD35" s="76">
        <f>IF($G35-$I35&lt;0,1,0)+IF($K35-$M35&lt;0,1,0)+IF($O35-$Q35&lt;0,1,0)+IF($S35-$U35&lt;0,1,0)+IF($W35-$Y35&lt;0,1,0)</f>
        <v>2</v>
      </c>
      <c r="AE35" s="77"/>
      <c r="AF35" s="78">
        <f>IF($AB35-$AD35&gt;0,1,0)</f>
        <v>1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Petter Punnonen, KuPTS  -  Topi Latukka, SeSi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Johan Engman, MBF  -  Topi Latukka, SeSi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Petter Punnonen, KuPTS  -  Markus Myllärinen, Por-83</v>
      </c>
      <c r="G39" s="65">
        <v>11</v>
      </c>
      <c r="H39" s="71" t="s">
        <v>27</v>
      </c>
      <c r="I39" s="66">
        <v>6</v>
      </c>
      <c r="J39" s="72"/>
      <c r="K39" s="65">
        <v>6</v>
      </c>
      <c r="L39" s="71" t="s">
        <v>27</v>
      </c>
      <c r="M39" s="66">
        <v>11</v>
      </c>
      <c r="N39" s="72"/>
      <c r="O39" s="65">
        <v>11</v>
      </c>
      <c r="P39" s="71" t="s">
        <v>27</v>
      </c>
      <c r="Q39" s="66">
        <v>2</v>
      </c>
      <c r="R39" s="73"/>
      <c r="S39" s="65">
        <v>12</v>
      </c>
      <c r="T39" s="71" t="s">
        <v>27</v>
      </c>
      <c r="U39" s="66">
        <v>10</v>
      </c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3</v>
      </c>
      <c r="AC39" s="75" t="s">
        <v>27</v>
      </c>
      <c r="AD39" s="76">
        <f>IF($G39-$I39&lt;0,1,0)+IF($K39-$M39&lt;0,1,0)+IF($O39-$Q39&lt;0,1,0)+IF($S39-$U39&lt;0,1,0)+IF($W39-$Y39&lt;0,1,0)</f>
        <v>1</v>
      </c>
      <c r="AE39" s="77"/>
      <c r="AF39" s="78">
        <f>IF($AB39-$AD39&gt;0,1,0)</f>
        <v>1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Johan Engman, MBF  -  Petter Punnonen, KuPTS</v>
      </c>
      <c r="G41" s="65">
        <v>11</v>
      </c>
      <c r="H41" s="71" t="s">
        <v>27</v>
      </c>
      <c r="I41" s="66">
        <v>6</v>
      </c>
      <c r="J41" s="72"/>
      <c r="K41" s="65">
        <v>11</v>
      </c>
      <c r="L41" s="71" t="s">
        <v>27</v>
      </c>
      <c r="M41" s="66">
        <v>9</v>
      </c>
      <c r="N41" s="72"/>
      <c r="O41" s="65">
        <v>11</v>
      </c>
      <c r="P41" s="71" t="s">
        <v>27</v>
      </c>
      <c r="Q41" s="66">
        <v>9</v>
      </c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3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1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Markus Myllärinen, Por-83  -  Topi Latukka, SeSi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9:AC9"/>
    <mergeCell ref="AD9:AH9"/>
    <mergeCell ref="Y10:AC10"/>
    <mergeCell ref="AD10:AH10"/>
    <mergeCell ref="E9:I9"/>
    <mergeCell ref="J9:N9"/>
    <mergeCell ref="E10:I10"/>
    <mergeCell ref="J10:N10"/>
    <mergeCell ref="O10:S10"/>
    <mergeCell ref="T10:X10"/>
    <mergeCell ref="O9:S9"/>
    <mergeCell ref="T9:X9"/>
    <mergeCell ref="E11:I11"/>
    <mergeCell ref="J11:N11"/>
    <mergeCell ref="O11:S11"/>
    <mergeCell ref="T11:X11"/>
    <mergeCell ref="Y13:AC13"/>
    <mergeCell ref="AD13:AH13"/>
    <mergeCell ref="E12:I12"/>
    <mergeCell ref="J12:N12"/>
    <mergeCell ref="O12:S12"/>
    <mergeCell ref="T12:X12"/>
    <mergeCell ref="Y11:AC11"/>
    <mergeCell ref="AD11:AH11"/>
    <mergeCell ref="Y12:AC12"/>
    <mergeCell ref="AD12:AH12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E29:I29"/>
    <mergeCell ref="J29:N29"/>
    <mergeCell ref="O29:S29"/>
    <mergeCell ref="T29:X29"/>
    <mergeCell ref="Y31:AC31"/>
    <mergeCell ref="AD31:AH31"/>
    <mergeCell ref="E30:I30"/>
    <mergeCell ref="J30:N30"/>
    <mergeCell ref="O30:S30"/>
    <mergeCell ref="T30:X30"/>
    <mergeCell ref="Y29:AC29"/>
    <mergeCell ref="AD29:AH29"/>
    <mergeCell ref="Y30:AC30"/>
    <mergeCell ref="AD30:AH30"/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workbookViewId="0" topLeftCell="A1">
      <selection activeCell="H3" sqref="H3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143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 t="str">
        <f>IF(I12="","",VLOOKUP(I12,D9:F16,3))</f>
        <v>Roni Kantola, TuKa</v>
      </c>
      <c r="J3" s="1" t="str">
        <f>IF(I13="","",I13)</f>
        <v>-9,5,5,7</v>
      </c>
    </row>
    <row r="4" spans="4:8" ht="15" customHeight="1">
      <c r="D4" s="9" t="s">
        <v>179</v>
      </c>
      <c r="G4" s="22" t="s">
        <v>31</v>
      </c>
      <c r="H4" s="1" t="str">
        <f>IF(I12="","",IF(H10=I12,VLOOKUP(H14,D9:F16,3),VLOOKUP(H14,D9:F16,3)))</f>
        <v>Johan Engman, MBF</v>
      </c>
    </row>
    <row r="5" spans="4:8" ht="15" customHeight="1">
      <c r="D5" s="9"/>
      <c r="G5" s="22" t="s">
        <v>32</v>
      </c>
      <c r="H5" s="1" t="str">
        <f>IF(H10="","",IF(G9=H10,VLOOKUP(G11,$D$9:$F$16,3),VLOOKUP(G9,$D$9:$F$16,3)))</f>
        <v>Petter Punnonen, KuPTS</v>
      </c>
    </row>
    <row r="6" spans="4:8" ht="15" customHeight="1">
      <c r="D6" s="9" t="s">
        <v>174</v>
      </c>
      <c r="G6" s="22" t="s">
        <v>32</v>
      </c>
      <c r="H6" s="1" t="str">
        <f>IF(H14="","",IF(G13=H14,VLOOKUP(G15,$D$9:$F$16,3),VLOOKUP(G13,$D$9:$F$16,3)))</f>
        <v>Jancarlo Rodriguez, Por-83</v>
      </c>
    </row>
    <row r="8" spans="4:6" ht="15" customHeight="1">
      <c r="D8" s="2"/>
      <c r="E8" s="2"/>
      <c r="F8" s="2"/>
    </row>
    <row r="9" spans="3:10" ht="14.25" customHeight="1">
      <c r="C9" s="20">
        <v>65</v>
      </c>
      <c r="D9" s="49">
        <v>1</v>
      </c>
      <c r="E9" s="44"/>
      <c r="F9" s="5" t="str">
        <f>IF(C9=0,"",INDEX(Nimet!$A$2:$D$251,C9,4))</f>
        <v>Roni Kantola, TuKa</v>
      </c>
      <c r="G9" s="40">
        <v>1</v>
      </c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>
        <v>1</v>
      </c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>
        <v>4</v>
      </c>
      <c r="H11" s="169" t="s">
        <v>264</v>
      </c>
      <c r="I11" s="23"/>
      <c r="J11" s="6"/>
    </row>
    <row r="12" spans="3:10" ht="14.25" customHeight="1">
      <c r="C12" s="20">
        <v>32</v>
      </c>
      <c r="D12" s="50">
        <v>4</v>
      </c>
      <c r="E12" s="45"/>
      <c r="F12" s="4" t="str">
        <f>IF(C12=0,"",INDEX(Nimet!$A$2:$D$251,C12,4))</f>
        <v>Petter Punnonen, KuPTS</v>
      </c>
      <c r="G12" s="33"/>
      <c r="H12" s="25"/>
      <c r="I12" s="41">
        <v>1</v>
      </c>
      <c r="J12" s="6"/>
    </row>
    <row r="13" spans="3:10" ht="14.25" customHeight="1">
      <c r="C13" s="20">
        <v>51</v>
      </c>
      <c r="D13" s="49">
        <v>5</v>
      </c>
      <c r="E13" s="44"/>
      <c r="F13" s="5" t="str">
        <f>IF(C13=0,"",INDEX(Nimet!$A$2:$D$251,C13,4))</f>
        <v>Jancarlo Rodriguez, Por-83</v>
      </c>
      <c r="G13" s="40">
        <v>5</v>
      </c>
      <c r="H13" s="25"/>
      <c r="I13" s="170" t="s">
        <v>281</v>
      </c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>
        <v>8</v>
      </c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7" t="s">
        <v>270</v>
      </c>
      <c r="I15" s="23"/>
      <c r="J15" s="6"/>
    </row>
    <row r="16" spans="3:10" ht="14.25" customHeight="1">
      <c r="C16" s="20">
        <v>56</v>
      </c>
      <c r="D16" s="50">
        <v>8</v>
      </c>
      <c r="E16" s="45"/>
      <c r="F16" s="4" t="str">
        <f>IF(C16=0,"",INDEX(Nimet!$A$2:$D$251,C16,4))</f>
        <v>Johan Engman, MBF</v>
      </c>
      <c r="G16" s="33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Träskelin</dc:creator>
  <cp:keywords/>
  <dc:description/>
  <cp:lastModifiedBy>Jukka Dahlstrom</cp:lastModifiedBy>
  <cp:lastPrinted>2006-10-27T13:31:49Z</cp:lastPrinted>
  <dcterms:created xsi:type="dcterms:W3CDTF">2000-10-06T05:15:15Z</dcterms:created>
  <dcterms:modified xsi:type="dcterms:W3CDTF">2006-10-29T20:08:00Z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-765570318</vt:i4>
  </property>
  <property fmtid="{D5CDD505-2E9C-101B-9397-08002B2CF9AE}" pid="3" name="_NewReviewCycle">
    <vt:lpwstr/>
  </property>
  <property fmtid="{D5CDD505-2E9C-101B-9397-08002B2CF9AE}" pid="4" name="_EmailSubject">
    <vt:lpwstr>Arvonnat</vt:lpwstr>
  </property>
  <property fmtid="{D5CDD505-2E9C-101B-9397-08002B2CF9AE}" pid="5" name="_AuthorEmail">
    <vt:lpwstr>Jukka.Kalliokoski@posti.fi</vt:lpwstr>
  </property>
  <property fmtid="{D5CDD505-2E9C-101B-9397-08002B2CF9AE}" pid="6" name="_AuthorEmailDisplayName">
    <vt:lpwstr>Kalliokoski Jukka</vt:lpwstr>
  </property>
  <property fmtid="{D5CDD505-2E9C-101B-9397-08002B2CF9AE}" pid="7" name="_ReviewingToolsShownOnce">
    <vt:lpwstr/>
  </property>
</Properties>
</file>